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WinPEx86\"/>
    </mc:Choice>
  </mc:AlternateContent>
  <xr:revisionPtr revIDLastSave="0" documentId="8_{6A8B2E3C-75B9-4B77-BAB9-CE7E231C73A3}" xr6:coauthVersionLast="47" xr6:coauthVersionMax="47" xr10:uidLastSave="{00000000-0000-0000-0000-000000000000}"/>
  <bookViews>
    <workbookView xWindow="-120" yWindow="-120" windowWidth="20640" windowHeight="11040" xr2:uid="{00000000-000D-0000-FFFF-FFFF00000000}"/>
  </bookViews>
  <sheets>
    <sheet name="Parade Entries" sheetId="6" r:id="rId1"/>
    <sheet name="NOT PAID" sheetId="16" r:id="rId2"/>
    <sheet name="VOLUNTEERS" sheetId="15" r:id="rId3"/>
    <sheet name="2026 SPONSORS" sheetId="5" r:id="rId4"/>
    <sheet name="FOOD TRUCKS" sheetId="1" r:id="rId5"/>
    <sheet name="Charities Only" sheetId="11" r:id="rId6"/>
    <sheet name="Commercial Only" sheetId="8" r:id="rId7"/>
    <sheet name="Political only" sheetId="12" r:id="rId8"/>
    <sheet name="Chart Money" sheetId="7" r:id="rId9"/>
    <sheet name="Chart Parade goers" sheetId="9" r:id="rId10"/>
    <sheet name="Staging Map" sheetId="13" r:id="rId11"/>
    <sheet name="2024 Parade Line up" sheetId="10" r:id="rId12"/>
    <sheet name="2025 Parade Line Up" sheetId="14"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3" i="6" l="1"/>
  <c r="U77" i="6"/>
  <c r="U78" i="6"/>
  <c r="U79" i="6"/>
  <c r="U80" i="6"/>
  <c r="U86" i="6"/>
  <c r="U91" i="6"/>
  <c r="U94" i="6"/>
  <c r="U97" i="6"/>
  <c r="U99" i="6"/>
  <c r="U100" i="6"/>
  <c r="U101" i="6"/>
  <c r="U102" i="6"/>
  <c r="U103" i="6"/>
  <c r="U104" i="6"/>
  <c r="U105" i="6"/>
  <c r="U106" i="6"/>
  <c r="U107" i="6"/>
  <c r="U108" i="6"/>
  <c r="U109" i="6"/>
  <c r="U110" i="6"/>
  <c r="U111" i="6"/>
  <c r="U112" i="6"/>
  <c r="U113" i="6"/>
  <c r="U114" i="6"/>
  <c r="U117" i="6"/>
  <c r="AA78" i="6"/>
  <c r="AA79" i="6"/>
  <c r="AA85" i="6"/>
  <c r="E114" i="14" a="1"/>
  <c r="E114" i="14" s="1"/>
  <c r="E113" i="14" a="1"/>
  <c r="E113" i="14" s="1"/>
  <c r="E112" i="14" a="1"/>
  <c r="E112" i="14" s="1"/>
  <c r="E111" i="14" a="1"/>
  <c r="E111" i="14" s="1"/>
  <c r="E110" i="14" a="1"/>
  <c r="E110" i="14" s="1"/>
  <c r="E109" i="14" a="1"/>
  <c r="E109" i="14" s="1"/>
  <c r="E108" i="14" a="1"/>
  <c r="E108" i="14" s="1"/>
  <c r="E105" i="14" a="1"/>
  <c r="E105" i="14" s="1"/>
  <c r="E104" i="14" a="1"/>
  <c r="E104" i="14" s="1"/>
  <c r="E103" i="14" a="1"/>
  <c r="E103" i="14" s="1"/>
  <c r="E102" i="14" a="1"/>
  <c r="E102" i="14" s="1"/>
  <c r="E101" i="14" a="1"/>
  <c r="E101" i="14" s="1"/>
  <c r="E100" i="14" a="1"/>
  <c r="E100" i="14" s="1"/>
  <c r="E99" i="14" a="1"/>
  <c r="E99" i="14" s="1"/>
  <c r="E98" i="14" a="1"/>
  <c r="E98" i="14" s="1"/>
  <c r="E97" i="14" a="1"/>
  <c r="E97" i="14" s="1"/>
  <c r="E96" i="14" a="1"/>
  <c r="E96" i="14" s="1"/>
  <c r="E95" i="14" a="1"/>
  <c r="E95" i="14" s="1"/>
  <c r="E94" i="14" a="1"/>
  <c r="E94" i="14" s="1"/>
  <c r="E93" i="14" a="1"/>
  <c r="E93" i="14" s="1"/>
  <c r="E92" i="14" a="1"/>
  <c r="E92" i="14" s="1"/>
  <c r="E91" i="14" a="1"/>
  <c r="E91" i="14" s="1"/>
  <c r="E90" i="14" a="1"/>
  <c r="E90" i="14" s="1"/>
  <c r="E89" i="14" a="1"/>
  <c r="E89" i="14" s="1"/>
  <c r="E88" i="14" a="1"/>
  <c r="E88" i="14" s="1"/>
  <c r="E87" i="14" a="1"/>
  <c r="E87" i="14" s="1"/>
  <c r="E86" i="14" a="1"/>
  <c r="E86" i="14" s="1"/>
  <c r="E85" i="14" a="1"/>
  <c r="E85" i="14" s="1"/>
  <c r="E84" i="14" a="1"/>
  <c r="E84" i="14" s="1"/>
  <c r="E83" i="14" a="1"/>
  <c r="E83" i="14" s="1"/>
  <c r="E82" i="14" a="1"/>
  <c r="E82" i="14" s="1"/>
  <c r="E81" i="14" a="1"/>
  <c r="E81" i="14" s="1"/>
  <c r="E80" i="14" a="1"/>
  <c r="E80" i="14" s="1"/>
  <c r="E79" i="14" a="1"/>
  <c r="E79" i="14" s="1"/>
  <c r="E78" i="14" a="1"/>
  <c r="E78" i="14" s="1"/>
  <c r="E77" i="14" a="1"/>
  <c r="E77" i="14" s="1"/>
  <c r="E76" i="14" a="1"/>
  <c r="E76" i="14" s="1"/>
  <c r="E75" i="14" a="1"/>
  <c r="E75" i="14" s="1"/>
  <c r="E74" i="14" a="1"/>
  <c r="E74" i="14" s="1"/>
  <c r="E73" i="14" a="1"/>
  <c r="E73" i="14" s="1"/>
  <c r="E72" i="14" a="1"/>
  <c r="E72" i="14" s="1"/>
  <c r="E71" i="14" a="1"/>
  <c r="E71" i="14" s="1"/>
  <c r="E70" i="14" a="1"/>
  <c r="E70" i="14" s="1"/>
  <c r="E69" i="14" a="1"/>
  <c r="E69" i="14" s="1"/>
  <c r="E68" i="14" a="1"/>
  <c r="E68" i="14" s="1"/>
  <c r="E67" i="14" a="1"/>
  <c r="E67" i="14" s="1"/>
  <c r="E66" i="14" a="1"/>
  <c r="E66" i="14" s="1"/>
  <c r="E65" i="14" a="1"/>
  <c r="E65" i="14" s="1"/>
  <c r="E64" i="14" a="1"/>
  <c r="E64" i="14" s="1"/>
  <c r="E63" i="14" a="1"/>
  <c r="E63" i="14" s="1"/>
  <c r="E62" i="14" a="1"/>
  <c r="E62" i="14" s="1"/>
  <c r="E61" i="14" a="1"/>
  <c r="E61" i="14" s="1"/>
  <c r="E60" i="14" a="1"/>
  <c r="E60" i="14" s="1"/>
  <c r="E59" i="14" a="1"/>
  <c r="E59" i="14" s="1"/>
  <c r="E58" i="14" a="1"/>
  <c r="E58" i="14" s="1"/>
  <c r="E57" i="14" a="1"/>
  <c r="E57" i="14" s="1"/>
  <c r="E56" i="14" a="1"/>
  <c r="E56" i="14" s="1"/>
  <c r="E55" i="14" a="1"/>
  <c r="E55" i="14" s="1"/>
  <c r="E54" i="14" a="1"/>
  <c r="E54" i="14" s="1"/>
  <c r="E53" i="14" a="1"/>
  <c r="E53" i="14" s="1"/>
  <c r="E52" i="14" a="1"/>
  <c r="E52" i="14" s="1"/>
  <c r="E51" i="14" a="1"/>
  <c r="E51" i="14" s="1"/>
  <c r="E50" i="14" a="1"/>
  <c r="E50" i="14" s="1"/>
  <c r="E49" i="14" a="1"/>
  <c r="E49" i="14" s="1"/>
  <c r="E48" i="14" a="1"/>
  <c r="E48" i="14" s="1"/>
  <c r="E47" i="14" a="1"/>
  <c r="E47" i="14" s="1"/>
  <c r="E46" i="14" a="1"/>
  <c r="E46" i="14" s="1"/>
  <c r="E45" i="14" a="1"/>
  <c r="E45" i="14" s="1"/>
  <c r="E44" i="14" a="1"/>
  <c r="E44" i="14" s="1"/>
  <c r="E43" i="14" a="1"/>
  <c r="E43" i="14" s="1"/>
  <c r="E42" i="14" a="1"/>
  <c r="E42" i="14" s="1"/>
  <c r="E41" i="14" a="1"/>
  <c r="E41" i="14" s="1"/>
  <c r="E40" i="14" a="1"/>
  <c r="E40" i="14" s="1"/>
  <c r="E39" i="14" a="1"/>
  <c r="E39" i="14" s="1"/>
  <c r="E38" i="14" a="1"/>
  <c r="E38" i="14" s="1"/>
  <c r="E37" i="14" a="1"/>
  <c r="E37" i="14" s="1"/>
  <c r="E36" i="14" a="1"/>
  <c r="E36" i="14" s="1"/>
  <c r="E35" i="14" a="1"/>
  <c r="E35" i="14" s="1"/>
  <c r="E34" i="14" a="1"/>
  <c r="E34" i="14" s="1"/>
  <c r="E33" i="14" a="1"/>
  <c r="E33" i="14" s="1"/>
  <c r="E32" i="14" a="1"/>
  <c r="E32" i="14" s="1"/>
  <c r="E31" i="14" a="1"/>
  <c r="E31" i="14" s="1"/>
  <c r="E30" i="14" a="1"/>
  <c r="E30" i="14" s="1"/>
  <c r="E29" i="14" a="1"/>
  <c r="E29" i="14" s="1"/>
  <c r="E28" i="14" a="1"/>
  <c r="E28" i="14" s="1"/>
  <c r="E27" i="14" a="1"/>
  <c r="E27" i="14" s="1"/>
  <c r="E26" i="14" a="1"/>
  <c r="E26" i="14" s="1"/>
  <c r="E25" i="14" a="1"/>
  <c r="E25" i="14" s="1"/>
  <c r="E24" i="14" a="1"/>
  <c r="E24" i="14" s="1"/>
  <c r="E23" i="14" a="1"/>
  <c r="E23" i="14" s="1"/>
  <c r="E22" i="14" a="1"/>
  <c r="E22" i="14" s="1"/>
  <c r="E21" i="14" a="1"/>
  <c r="E21" i="14" s="1"/>
  <c r="E20" i="14" a="1"/>
  <c r="E20" i="14" s="1"/>
  <c r="E19" i="14" a="1"/>
  <c r="E19" i="14" s="1"/>
  <c r="E18" i="14" a="1"/>
  <c r="E18" i="14" s="1"/>
  <c r="E17" i="14" a="1"/>
  <c r="E17" i="14" s="1"/>
  <c r="E16" i="14" a="1"/>
  <c r="E16" i="14" s="1"/>
  <c r="E15" i="14" a="1"/>
  <c r="E15" i="14" s="1"/>
  <c r="E14" i="14" a="1"/>
  <c r="E14" i="14" s="1"/>
  <c r="E13" i="14" a="1"/>
  <c r="E13" i="14" s="1"/>
  <c r="E12" i="14" a="1"/>
  <c r="E12" i="14" s="1"/>
  <c r="E11" i="14" a="1"/>
  <c r="E11" i="14" s="1"/>
  <c r="E10" i="14" a="1"/>
  <c r="E10" i="14" s="1"/>
  <c r="E9" i="14" a="1"/>
  <c r="E9" i="14" s="1"/>
  <c r="E8" i="14" a="1"/>
  <c r="E8" i="14" s="1"/>
  <c r="E7" i="14" a="1"/>
  <c r="E7" i="14" s="1"/>
  <c r="E6" i="14" a="1"/>
  <c r="E6" i="14" s="1"/>
  <c r="E5" i="14" a="1"/>
  <c r="E5" i="14" s="1"/>
  <c r="E4" i="14" a="1"/>
  <c r="E4" i="14" s="1"/>
  <c r="E3" i="14" a="1"/>
  <c r="E3" i="14" s="1"/>
  <c r="E106" i="14" a="1"/>
  <c r="E106" i="14" s="1"/>
  <c r="E107" i="14" a="1"/>
  <c r="E107" i="14" s="1"/>
  <c r="C5" i="5"/>
  <c r="C24" i="5" s="1"/>
  <c r="E106" i="16"/>
  <c r="E105" i="16"/>
  <c r="D104" i="16"/>
  <c r="D103" i="16"/>
  <c r="D94" i="16"/>
  <c r="A89" i="16"/>
  <c r="A86" i="16"/>
  <c r="F50" i="16"/>
  <c r="T75" i="11"/>
  <c r="Y79" i="6"/>
  <c r="Y74" i="8" s="1"/>
  <c r="W79" i="6"/>
  <c r="AA74" i="8"/>
  <c r="AD79" i="6"/>
  <c r="AD74" i="8" s="1"/>
  <c r="AB79" i="6"/>
  <c r="AB74" i="8" s="1"/>
  <c r="F28" i="7"/>
  <c r="F29" i="7"/>
  <c r="AD110" i="12"/>
  <c r="AC110" i="12"/>
  <c r="AB110" i="12"/>
  <c r="AA110" i="12"/>
  <c r="Z110" i="12"/>
  <c r="Y110" i="12"/>
  <c r="X110" i="12"/>
  <c r="W110" i="12"/>
  <c r="V110" i="12"/>
  <c r="U110" i="12"/>
  <c r="T110" i="12"/>
  <c r="S110" i="12"/>
  <c r="R110" i="12"/>
  <c r="Q110" i="12"/>
  <c r="P110" i="12"/>
  <c r="O110" i="12"/>
  <c r="N110" i="12"/>
  <c r="M110" i="12"/>
  <c r="L110" i="12"/>
  <c r="K110" i="12"/>
  <c r="J110" i="12"/>
  <c r="I110" i="12"/>
  <c r="H110" i="12"/>
  <c r="G110" i="12"/>
  <c r="F110" i="12"/>
  <c r="E110" i="12"/>
  <c r="D110" i="12"/>
  <c r="C110" i="12"/>
  <c r="B110" i="12"/>
  <c r="AD109" i="12"/>
  <c r="AC109" i="12"/>
  <c r="AB109" i="12"/>
  <c r="AA109" i="12"/>
  <c r="Z109" i="12"/>
  <c r="Y109" i="12"/>
  <c r="X109" i="12"/>
  <c r="W109" i="12"/>
  <c r="V109" i="12"/>
  <c r="U109" i="12"/>
  <c r="T109" i="12"/>
  <c r="S109" i="12"/>
  <c r="R109" i="12"/>
  <c r="Q109" i="12"/>
  <c r="P109" i="12"/>
  <c r="O109" i="12"/>
  <c r="N109" i="12"/>
  <c r="M109" i="12"/>
  <c r="L109" i="12"/>
  <c r="K109" i="12"/>
  <c r="J109" i="12"/>
  <c r="I109" i="12"/>
  <c r="H109" i="12"/>
  <c r="G109" i="12"/>
  <c r="F109" i="12"/>
  <c r="E109" i="12"/>
  <c r="D109" i="12"/>
  <c r="C109" i="12"/>
  <c r="B109" i="12"/>
  <c r="AD108" i="12"/>
  <c r="AC108" i="12"/>
  <c r="AB108" i="12"/>
  <c r="AA108" i="12"/>
  <c r="Z108" i="12"/>
  <c r="Y108" i="12"/>
  <c r="X108" i="12"/>
  <c r="W108" i="12"/>
  <c r="V108" i="12"/>
  <c r="U108" i="12"/>
  <c r="T108" i="12"/>
  <c r="S108" i="12"/>
  <c r="R108" i="12"/>
  <c r="Q108" i="12"/>
  <c r="P108" i="12"/>
  <c r="O108" i="12"/>
  <c r="N108" i="12"/>
  <c r="M108" i="12"/>
  <c r="L108" i="12"/>
  <c r="K108" i="12"/>
  <c r="J108" i="12"/>
  <c r="I108" i="12"/>
  <c r="H108" i="12"/>
  <c r="G108" i="12"/>
  <c r="F108" i="12"/>
  <c r="E108" i="12"/>
  <c r="D108" i="12"/>
  <c r="C108" i="12"/>
  <c r="B108" i="12"/>
  <c r="AD107" i="12"/>
  <c r="AC107" i="12"/>
  <c r="AB107" i="12"/>
  <c r="AA107" i="12"/>
  <c r="Z107" i="12"/>
  <c r="Y107" i="12"/>
  <c r="X107" i="12"/>
  <c r="W107" i="12"/>
  <c r="V107" i="12"/>
  <c r="U107" i="12"/>
  <c r="T107" i="12"/>
  <c r="S107" i="12"/>
  <c r="R107" i="12"/>
  <c r="Q107" i="12"/>
  <c r="P107" i="12"/>
  <c r="O107" i="12"/>
  <c r="N107" i="12"/>
  <c r="M107" i="12"/>
  <c r="L107" i="12"/>
  <c r="K107" i="12"/>
  <c r="J107" i="12"/>
  <c r="I107" i="12"/>
  <c r="H107" i="12"/>
  <c r="G107" i="12"/>
  <c r="F107" i="12"/>
  <c r="E107" i="12"/>
  <c r="D107" i="12"/>
  <c r="C107" i="12"/>
  <c r="B107" i="12"/>
  <c r="AD106" i="12"/>
  <c r="AC106" i="12"/>
  <c r="AB106" i="12"/>
  <c r="AA106" i="12"/>
  <c r="Z106" i="12"/>
  <c r="Y106" i="12"/>
  <c r="X106" i="12"/>
  <c r="W106" i="12"/>
  <c r="V106" i="12"/>
  <c r="U106" i="12"/>
  <c r="T106" i="12"/>
  <c r="S106" i="12"/>
  <c r="R106" i="12"/>
  <c r="Q106" i="12"/>
  <c r="P106" i="12"/>
  <c r="O106" i="12"/>
  <c r="N106" i="12"/>
  <c r="M106" i="12"/>
  <c r="L106" i="12"/>
  <c r="K106" i="12"/>
  <c r="J106" i="12"/>
  <c r="I106" i="12"/>
  <c r="H106" i="12"/>
  <c r="G106" i="12"/>
  <c r="F106" i="12"/>
  <c r="E106" i="12"/>
  <c r="D106" i="12"/>
  <c r="C106" i="12"/>
  <c r="B106" i="12"/>
  <c r="AD105" i="12"/>
  <c r="AC105" i="12"/>
  <c r="AB105" i="12"/>
  <c r="AA105" i="12"/>
  <c r="Z105" i="12"/>
  <c r="Y105" i="12"/>
  <c r="X105" i="12"/>
  <c r="W105" i="12"/>
  <c r="V105" i="12"/>
  <c r="U105" i="12"/>
  <c r="T105" i="12"/>
  <c r="S105" i="12"/>
  <c r="R105" i="12"/>
  <c r="Q105" i="12"/>
  <c r="P105" i="12"/>
  <c r="O105" i="12"/>
  <c r="N105" i="12"/>
  <c r="M105" i="12"/>
  <c r="L105" i="12"/>
  <c r="K105" i="12"/>
  <c r="J105" i="12"/>
  <c r="I105" i="12"/>
  <c r="H105" i="12"/>
  <c r="G105" i="12"/>
  <c r="F105" i="12"/>
  <c r="E105" i="12"/>
  <c r="D105" i="12"/>
  <c r="C105" i="12"/>
  <c r="B105" i="12"/>
  <c r="AD104" i="12"/>
  <c r="AC104" i="12"/>
  <c r="AB104" i="12"/>
  <c r="AA104" i="12"/>
  <c r="Z104" i="12"/>
  <c r="Y104" i="12"/>
  <c r="X104" i="12"/>
  <c r="W104" i="12"/>
  <c r="V104" i="12"/>
  <c r="U104" i="12"/>
  <c r="T104" i="12"/>
  <c r="S104" i="12"/>
  <c r="R104" i="12"/>
  <c r="Q104" i="12"/>
  <c r="P104" i="12"/>
  <c r="O104" i="12"/>
  <c r="N104" i="12"/>
  <c r="M104" i="12"/>
  <c r="L104" i="12"/>
  <c r="K104" i="12"/>
  <c r="J104" i="12"/>
  <c r="I104" i="12"/>
  <c r="H104" i="12"/>
  <c r="G104" i="12"/>
  <c r="F104" i="12"/>
  <c r="E104" i="12"/>
  <c r="D104" i="12"/>
  <c r="C104" i="12"/>
  <c r="B104" i="12"/>
  <c r="AD103" i="12"/>
  <c r="AC103" i="12"/>
  <c r="AB103" i="12"/>
  <c r="AA103" i="12"/>
  <c r="Z103" i="12"/>
  <c r="Y103" i="12"/>
  <c r="X103" i="12"/>
  <c r="W103" i="12"/>
  <c r="V103" i="12"/>
  <c r="U103" i="12"/>
  <c r="T103" i="12"/>
  <c r="S103" i="12"/>
  <c r="R103" i="12"/>
  <c r="Q103" i="12"/>
  <c r="P103" i="12"/>
  <c r="O103" i="12"/>
  <c r="N103" i="12"/>
  <c r="M103" i="12"/>
  <c r="L103" i="12"/>
  <c r="K103" i="12"/>
  <c r="J103" i="12"/>
  <c r="I103" i="12"/>
  <c r="H103" i="12"/>
  <c r="G103" i="12"/>
  <c r="F103" i="12"/>
  <c r="E103" i="12"/>
  <c r="D103" i="12"/>
  <c r="C103" i="12"/>
  <c r="B103" i="12"/>
  <c r="AD102" i="12"/>
  <c r="AC102" i="12"/>
  <c r="AB102" i="12"/>
  <c r="AA102" i="12"/>
  <c r="Z102" i="12"/>
  <c r="Y102" i="12"/>
  <c r="X102" i="12"/>
  <c r="W102" i="12"/>
  <c r="V102" i="12"/>
  <c r="U102" i="12"/>
  <c r="T102" i="12"/>
  <c r="S102" i="12"/>
  <c r="R102" i="12"/>
  <c r="Q102" i="12"/>
  <c r="P102" i="12"/>
  <c r="O102" i="12"/>
  <c r="N102" i="12"/>
  <c r="M102" i="12"/>
  <c r="L102" i="12"/>
  <c r="K102" i="12"/>
  <c r="J102" i="12"/>
  <c r="I102" i="12"/>
  <c r="H102" i="12"/>
  <c r="G102" i="12"/>
  <c r="F102" i="12"/>
  <c r="E102" i="12"/>
  <c r="D102" i="12"/>
  <c r="C102" i="12"/>
  <c r="B102" i="12"/>
  <c r="AD101" i="12"/>
  <c r="AC101" i="12"/>
  <c r="AB101" i="12"/>
  <c r="AA101" i="12"/>
  <c r="Z101" i="12"/>
  <c r="Y101" i="12"/>
  <c r="X101" i="12"/>
  <c r="W101" i="12"/>
  <c r="V101" i="12"/>
  <c r="U101" i="12"/>
  <c r="T101" i="12"/>
  <c r="S101" i="12"/>
  <c r="R101" i="12"/>
  <c r="Q101" i="12"/>
  <c r="P101" i="12"/>
  <c r="O101" i="12"/>
  <c r="N101" i="12"/>
  <c r="M101" i="12"/>
  <c r="L101" i="12"/>
  <c r="K101" i="12"/>
  <c r="J101" i="12"/>
  <c r="I101" i="12"/>
  <c r="H101" i="12"/>
  <c r="G101" i="12"/>
  <c r="F101" i="12"/>
  <c r="E101" i="12"/>
  <c r="D101" i="12"/>
  <c r="C101" i="12"/>
  <c r="B101" i="12"/>
  <c r="AD100" i="12"/>
  <c r="AC100" i="12"/>
  <c r="AB100" i="12"/>
  <c r="AA100" i="12"/>
  <c r="Z100" i="12"/>
  <c r="Y100" i="12"/>
  <c r="X100" i="12"/>
  <c r="W100" i="12"/>
  <c r="V100" i="12"/>
  <c r="U100" i="12"/>
  <c r="T100" i="12"/>
  <c r="S100" i="12"/>
  <c r="R100" i="12"/>
  <c r="Q100" i="12"/>
  <c r="P100" i="12"/>
  <c r="O100" i="12"/>
  <c r="N100" i="12"/>
  <c r="M100" i="12"/>
  <c r="L100" i="12"/>
  <c r="K100" i="12"/>
  <c r="J100" i="12"/>
  <c r="I100" i="12"/>
  <c r="H100" i="12"/>
  <c r="G100" i="12"/>
  <c r="F100" i="12"/>
  <c r="E100" i="12"/>
  <c r="D100" i="12"/>
  <c r="C100" i="12"/>
  <c r="B100" i="12"/>
  <c r="AD99" i="12"/>
  <c r="AC99" i="12"/>
  <c r="AB99" i="12"/>
  <c r="AA99" i="12"/>
  <c r="Z99" i="12"/>
  <c r="Y99" i="12"/>
  <c r="X99" i="12"/>
  <c r="W99" i="12"/>
  <c r="V99" i="12"/>
  <c r="U99" i="12"/>
  <c r="T99" i="12"/>
  <c r="S99" i="12"/>
  <c r="R99" i="12"/>
  <c r="Q99" i="12"/>
  <c r="P99" i="12"/>
  <c r="O99" i="12"/>
  <c r="N99" i="12"/>
  <c r="M99" i="12"/>
  <c r="L99" i="12"/>
  <c r="K99" i="12"/>
  <c r="J99" i="12"/>
  <c r="I99" i="12"/>
  <c r="H99" i="12"/>
  <c r="G99" i="12"/>
  <c r="F99" i="12"/>
  <c r="E99" i="12"/>
  <c r="D99" i="12"/>
  <c r="C99" i="12"/>
  <c r="B99" i="12"/>
  <c r="AD98" i="12"/>
  <c r="AC98" i="12"/>
  <c r="AB98" i="12"/>
  <c r="AA98" i="12"/>
  <c r="Z98" i="12"/>
  <c r="Y98" i="12"/>
  <c r="X98" i="12"/>
  <c r="W98" i="12"/>
  <c r="V98" i="12"/>
  <c r="U98" i="12"/>
  <c r="T98" i="12"/>
  <c r="S98" i="12"/>
  <c r="R98" i="12"/>
  <c r="Q98" i="12"/>
  <c r="P98" i="12"/>
  <c r="O98" i="12"/>
  <c r="N98" i="12"/>
  <c r="M98" i="12"/>
  <c r="L98" i="12"/>
  <c r="K98" i="12"/>
  <c r="J98" i="12"/>
  <c r="I98" i="12"/>
  <c r="H98" i="12"/>
  <c r="G98" i="12"/>
  <c r="F98" i="12"/>
  <c r="E98" i="12"/>
  <c r="D98" i="12"/>
  <c r="C98" i="12"/>
  <c r="B98" i="12"/>
  <c r="AD97" i="12"/>
  <c r="AC97" i="12"/>
  <c r="AB97" i="12"/>
  <c r="AA97" i="12"/>
  <c r="Z97" i="12"/>
  <c r="Y97" i="12"/>
  <c r="X97" i="12"/>
  <c r="W97" i="12"/>
  <c r="V97" i="12"/>
  <c r="U97" i="12"/>
  <c r="T97" i="12"/>
  <c r="S97" i="12"/>
  <c r="R97" i="12"/>
  <c r="Q97" i="12"/>
  <c r="P97" i="12"/>
  <c r="O97" i="12"/>
  <c r="N97" i="12"/>
  <c r="M97" i="12"/>
  <c r="L97" i="12"/>
  <c r="K97" i="12"/>
  <c r="J97" i="12"/>
  <c r="I97" i="12"/>
  <c r="H97" i="12"/>
  <c r="G97" i="12"/>
  <c r="F97" i="12"/>
  <c r="E97" i="12"/>
  <c r="D97" i="12"/>
  <c r="C97" i="12"/>
  <c r="B97" i="12"/>
  <c r="AD96" i="12"/>
  <c r="AC96" i="12"/>
  <c r="AB96" i="12"/>
  <c r="AA96" i="12"/>
  <c r="Z96" i="12"/>
  <c r="Y96" i="12"/>
  <c r="X96" i="12"/>
  <c r="W96" i="12"/>
  <c r="V96" i="12"/>
  <c r="U96" i="12"/>
  <c r="T96" i="12"/>
  <c r="S96" i="12"/>
  <c r="R96" i="12"/>
  <c r="Q96" i="12"/>
  <c r="P96" i="12"/>
  <c r="O96" i="12"/>
  <c r="N96" i="12"/>
  <c r="M96" i="12"/>
  <c r="L96" i="12"/>
  <c r="K96" i="12"/>
  <c r="J96" i="12"/>
  <c r="I96" i="12"/>
  <c r="H96" i="12"/>
  <c r="G96" i="12"/>
  <c r="F96" i="12"/>
  <c r="E96" i="12"/>
  <c r="D96" i="12"/>
  <c r="C96" i="12"/>
  <c r="B96" i="12"/>
  <c r="AD95" i="12"/>
  <c r="AC95" i="12"/>
  <c r="AB95" i="12"/>
  <c r="AA95" i="12"/>
  <c r="Z95" i="12"/>
  <c r="Y95" i="12"/>
  <c r="X95" i="12"/>
  <c r="W95" i="12"/>
  <c r="V95" i="12"/>
  <c r="U95" i="12"/>
  <c r="T95" i="12"/>
  <c r="S95" i="12"/>
  <c r="R95" i="12"/>
  <c r="Q95" i="12"/>
  <c r="P95" i="12"/>
  <c r="O95" i="12"/>
  <c r="N95" i="12"/>
  <c r="M95" i="12"/>
  <c r="L95" i="12"/>
  <c r="K95" i="12"/>
  <c r="J95" i="12"/>
  <c r="I95" i="12"/>
  <c r="H95" i="12"/>
  <c r="G95" i="12"/>
  <c r="F95" i="12"/>
  <c r="E95" i="12"/>
  <c r="D95" i="12"/>
  <c r="C95" i="12"/>
  <c r="B95" i="12"/>
  <c r="AD94" i="12"/>
  <c r="AC94" i="12"/>
  <c r="AB94" i="12"/>
  <c r="AA94" i="12"/>
  <c r="Z94" i="12"/>
  <c r="Y94" i="12"/>
  <c r="X94" i="12"/>
  <c r="W94" i="12"/>
  <c r="V94" i="12"/>
  <c r="U94" i="12"/>
  <c r="T94" i="12"/>
  <c r="S94" i="12"/>
  <c r="R94" i="12"/>
  <c r="Q94" i="12"/>
  <c r="P94" i="12"/>
  <c r="O94" i="12"/>
  <c r="N94" i="12"/>
  <c r="M94" i="12"/>
  <c r="L94" i="12"/>
  <c r="K94" i="12"/>
  <c r="J94" i="12"/>
  <c r="I94" i="12"/>
  <c r="H94" i="12"/>
  <c r="G94" i="12"/>
  <c r="F94" i="12"/>
  <c r="E94" i="12"/>
  <c r="D94" i="12"/>
  <c r="C94" i="12"/>
  <c r="B94" i="12"/>
  <c r="AD93" i="12"/>
  <c r="AC93" i="12"/>
  <c r="AB93" i="12"/>
  <c r="AA93" i="12"/>
  <c r="Z93" i="12"/>
  <c r="Y93" i="12"/>
  <c r="X93" i="12"/>
  <c r="W93" i="12"/>
  <c r="V93" i="12"/>
  <c r="U93" i="12"/>
  <c r="T93" i="12"/>
  <c r="S93" i="12"/>
  <c r="R93" i="12"/>
  <c r="Q93" i="12"/>
  <c r="P93" i="12"/>
  <c r="O93" i="12"/>
  <c r="N93" i="12"/>
  <c r="M93" i="12"/>
  <c r="L93" i="12"/>
  <c r="K93" i="12"/>
  <c r="J93" i="12"/>
  <c r="I93" i="12"/>
  <c r="H93" i="12"/>
  <c r="G93" i="12"/>
  <c r="F93" i="12"/>
  <c r="E93" i="12"/>
  <c r="D93" i="12"/>
  <c r="C93" i="12"/>
  <c r="B93" i="12"/>
  <c r="AD92" i="12"/>
  <c r="AC92" i="12"/>
  <c r="AB92" i="12"/>
  <c r="AA92" i="12"/>
  <c r="Z92" i="12"/>
  <c r="Y92" i="12"/>
  <c r="X92" i="12"/>
  <c r="W92" i="12"/>
  <c r="V92" i="12"/>
  <c r="U92" i="12"/>
  <c r="T92" i="12"/>
  <c r="S92" i="12"/>
  <c r="R92" i="12"/>
  <c r="Q92" i="12"/>
  <c r="P92" i="12"/>
  <c r="O92" i="12"/>
  <c r="N92" i="12"/>
  <c r="M92" i="12"/>
  <c r="L92" i="12"/>
  <c r="K92" i="12"/>
  <c r="J92" i="12"/>
  <c r="I92" i="12"/>
  <c r="H92" i="12"/>
  <c r="G92" i="12"/>
  <c r="F92" i="12"/>
  <c r="E92" i="12"/>
  <c r="D92" i="12"/>
  <c r="C92" i="12"/>
  <c r="B92" i="12"/>
  <c r="AD91" i="12"/>
  <c r="AC91" i="12"/>
  <c r="AB91" i="12"/>
  <c r="AA91" i="12"/>
  <c r="Z91" i="12"/>
  <c r="Y91" i="12"/>
  <c r="X91" i="12"/>
  <c r="W91" i="12"/>
  <c r="V91" i="12"/>
  <c r="U91" i="12"/>
  <c r="T91" i="12"/>
  <c r="S91" i="12"/>
  <c r="R91" i="12"/>
  <c r="Q91" i="12"/>
  <c r="P91" i="12"/>
  <c r="O91" i="12"/>
  <c r="N91" i="12"/>
  <c r="M91" i="12"/>
  <c r="L91" i="12"/>
  <c r="K91" i="12"/>
  <c r="J91" i="12"/>
  <c r="I91" i="12"/>
  <c r="H91" i="12"/>
  <c r="G91" i="12"/>
  <c r="F91" i="12"/>
  <c r="E91" i="12"/>
  <c r="D91" i="12"/>
  <c r="C91" i="12"/>
  <c r="B91" i="12"/>
  <c r="AD90" i="12"/>
  <c r="AC90" i="12"/>
  <c r="AB90" i="12"/>
  <c r="AA90" i="12"/>
  <c r="Z90" i="12"/>
  <c r="Y90" i="12"/>
  <c r="X90" i="12"/>
  <c r="W90" i="12"/>
  <c r="V90" i="12"/>
  <c r="U90" i="12"/>
  <c r="T90" i="12"/>
  <c r="S90" i="12"/>
  <c r="R90" i="12"/>
  <c r="Q90" i="12"/>
  <c r="P90" i="12"/>
  <c r="O90" i="12"/>
  <c r="N90" i="12"/>
  <c r="M90" i="12"/>
  <c r="L90" i="12"/>
  <c r="K90" i="12"/>
  <c r="J90" i="12"/>
  <c r="I90" i="12"/>
  <c r="H90" i="12"/>
  <c r="G90" i="12"/>
  <c r="F90" i="12"/>
  <c r="E90" i="12"/>
  <c r="D90" i="12"/>
  <c r="C90" i="12"/>
  <c r="B90" i="12"/>
  <c r="AD89" i="12"/>
  <c r="AC89" i="12"/>
  <c r="AB89" i="12"/>
  <c r="AA89" i="12"/>
  <c r="Z89" i="12"/>
  <c r="Y89" i="12"/>
  <c r="X89" i="12"/>
  <c r="W89" i="12"/>
  <c r="V89" i="12"/>
  <c r="U89" i="12"/>
  <c r="T89" i="12"/>
  <c r="S89" i="12"/>
  <c r="R89" i="12"/>
  <c r="Q89" i="12"/>
  <c r="P89" i="12"/>
  <c r="O89" i="12"/>
  <c r="N89" i="12"/>
  <c r="M89" i="12"/>
  <c r="L89" i="12"/>
  <c r="K89" i="12"/>
  <c r="J89" i="12"/>
  <c r="I89" i="12"/>
  <c r="H89" i="12"/>
  <c r="G89" i="12"/>
  <c r="F89" i="12"/>
  <c r="E89" i="12"/>
  <c r="D89" i="12"/>
  <c r="C89" i="12"/>
  <c r="B89" i="12"/>
  <c r="AD88" i="12"/>
  <c r="AC88" i="12"/>
  <c r="AB88" i="12"/>
  <c r="AA88" i="12"/>
  <c r="Z88" i="12"/>
  <c r="Y88" i="12"/>
  <c r="X88" i="12"/>
  <c r="W88" i="12"/>
  <c r="V88" i="12"/>
  <c r="U88" i="12"/>
  <c r="T88" i="12"/>
  <c r="S88" i="12"/>
  <c r="R88" i="12"/>
  <c r="Q88" i="12"/>
  <c r="P88" i="12"/>
  <c r="O88" i="12"/>
  <c r="N88" i="12"/>
  <c r="M88" i="12"/>
  <c r="L88" i="12"/>
  <c r="K88" i="12"/>
  <c r="J88" i="12"/>
  <c r="I88" i="12"/>
  <c r="H88" i="12"/>
  <c r="G88" i="12"/>
  <c r="F88" i="12"/>
  <c r="E88" i="12"/>
  <c r="D88" i="12"/>
  <c r="C88" i="12"/>
  <c r="B88" i="12"/>
  <c r="AD87" i="12"/>
  <c r="AC87" i="12"/>
  <c r="AB87" i="12"/>
  <c r="AA87" i="12"/>
  <c r="Z87" i="12"/>
  <c r="Y87" i="12"/>
  <c r="X87" i="12"/>
  <c r="W87" i="12"/>
  <c r="V87" i="12"/>
  <c r="U87" i="12"/>
  <c r="T87" i="12"/>
  <c r="S87" i="12"/>
  <c r="R87" i="12"/>
  <c r="Q87" i="12"/>
  <c r="P87" i="12"/>
  <c r="O87" i="12"/>
  <c r="N87" i="12"/>
  <c r="M87" i="12"/>
  <c r="L87" i="12"/>
  <c r="K87" i="12"/>
  <c r="J87" i="12"/>
  <c r="I87" i="12"/>
  <c r="H87" i="12"/>
  <c r="G87" i="12"/>
  <c r="F87" i="12"/>
  <c r="E87" i="12"/>
  <c r="D87" i="12"/>
  <c r="C87" i="12"/>
  <c r="B87" i="12"/>
  <c r="AD86" i="12"/>
  <c r="AC86" i="12"/>
  <c r="AB86" i="12"/>
  <c r="AA86" i="12"/>
  <c r="Z86" i="12"/>
  <c r="Y86" i="12"/>
  <c r="X86" i="12"/>
  <c r="W86" i="12"/>
  <c r="V86" i="12"/>
  <c r="U86" i="12"/>
  <c r="T86" i="12"/>
  <c r="S86" i="12"/>
  <c r="R86" i="12"/>
  <c r="Q86" i="12"/>
  <c r="P86" i="12"/>
  <c r="O86" i="12"/>
  <c r="N86" i="12"/>
  <c r="M86" i="12"/>
  <c r="L86" i="12"/>
  <c r="K86" i="12"/>
  <c r="J86" i="12"/>
  <c r="I86" i="12"/>
  <c r="H86" i="12"/>
  <c r="G86" i="12"/>
  <c r="F86" i="12"/>
  <c r="E86" i="12"/>
  <c r="D86" i="12"/>
  <c r="C86" i="12"/>
  <c r="B86" i="12"/>
  <c r="AD85" i="12"/>
  <c r="AC85" i="12"/>
  <c r="AB85" i="12"/>
  <c r="AA85" i="12"/>
  <c r="Z85" i="12"/>
  <c r="Y85" i="12"/>
  <c r="X85" i="12"/>
  <c r="W85" i="12"/>
  <c r="V85" i="12"/>
  <c r="U85" i="12"/>
  <c r="T85" i="12"/>
  <c r="S85" i="12"/>
  <c r="R85" i="12"/>
  <c r="Q85" i="12"/>
  <c r="P85" i="12"/>
  <c r="O85" i="12"/>
  <c r="N85" i="12"/>
  <c r="M85" i="12"/>
  <c r="L85" i="12"/>
  <c r="K85" i="12"/>
  <c r="J85" i="12"/>
  <c r="I85" i="12"/>
  <c r="H85" i="12"/>
  <c r="G85" i="12"/>
  <c r="F85" i="12"/>
  <c r="E85" i="12"/>
  <c r="D85" i="12"/>
  <c r="C85" i="12"/>
  <c r="B85" i="12"/>
  <c r="AD84" i="12"/>
  <c r="AC84" i="12"/>
  <c r="AB84" i="12"/>
  <c r="AA84" i="12"/>
  <c r="Z84" i="12"/>
  <c r="Y84" i="12"/>
  <c r="X84" i="12"/>
  <c r="W84" i="12"/>
  <c r="V84" i="12"/>
  <c r="U84" i="12"/>
  <c r="T84" i="12"/>
  <c r="S84" i="12"/>
  <c r="R84" i="12"/>
  <c r="Q84" i="12"/>
  <c r="P84" i="12"/>
  <c r="O84" i="12"/>
  <c r="N84" i="12"/>
  <c r="M84" i="12"/>
  <c r="L84" i="12"/>
  <c r="K84" i="12"/>
  <c r="J84" i="12"/>
  <c r="I84" i="12"/>
  <c r="H84" i="12"/>
  <c r="G84" i="12"/>
  <c r="F84" i="12"/>
  <c r="E84" i="12"/>
  <c r="D84" i="12"/>
  <c r="C84" i="12"/>
  <c r="B84" i="12"/>
  <c r="AD83" i="12"/>
  <c r="AC83" i="12"/>
  <c r="AB83" i="12"/>
  <c r="AA83" i="12"/>
  <c r="Z83" i="12"/>
  <c r="Y83" i="12"/>
  <c r="X83" i="12"/>
  <c r="W83" i="12"/>
  <c r="V83" i="12"/>
  <c r="U83" i="12"/>
  <c r="T83" i="12"/>
  <c r="S83" i="12"/>
  <c r="R83" i="12"/>
  <c r="Q83" i="12"/>
  <c r="P83" i="12"/>
  <c r="O83" i="12"/>
  <c r="N83" i="12"/>
  <c r="M83" i="12"/>
  <c r="L83" i="12"/>
  <c r="K83" i="12"/>
  <c r="J83" i="12"/>
  <c r="I83" i="12"/>
  <c r="H83" i="12"/>
  <c r="G83" i="12"/>
  <c r="F83" i="12"/>
  <c r="E83" i="12"/>
  <c r="D83" i="12"/>
  <c r="C83" i="12"/>
  <c r="B83" i="12"/>
  <c r="AD82" i="12"/>
  <c r="AC82" i="12"/>
  <c r="AB82" i="12"/>
  <c r="AA82" i="12"/>
  <c r="Z82" i="12"/>
  <c r="Y82" i="12"/>
  <c r="X82" i="12"/>
  <c r="W82" i="12"/>
  <c r="V82" i="12"/>
  <c r="U82" i="12"/>
  <c r="T82" i="12"/>
  <c r="S82" i="12"/>
  <c r="R82" i="12"/>
  <c r="Q82" i="12"/>
  <c r="P82" i="12"/>
  <c r="O82" i="12"/>
  <c r="N82" i="12"/>
  <c r="M82" i="12"/>
  <c r="L82" i="12"/>
  <c r="K82" i="12"/>
  <c r="J82" i="12"/>
  <c r="I82" i="12"/>
  <c r="H82" i="12"/>
  <c r="G82" i="12"/>
  <c r="F82" i="12"/>
  <c r="E82" i="12"/>
  <c r="D82" i="12"/>
  <c r="C82" i="12"/>
  <c r="B82" i="12"/>
  <c r="AD81" i="12"/>
  <c r="AC81" i="12"/>
  <c r="AB81" i="12"/>
  <c r="AA81" i="12"/>
  <c r="Z81" i="12"/>
  <c r="Y81" i="12"/>
  <c r="X81" i="12"/>
  <c r="W81" i="12"/>
  <c r="V81" i="12"/>
  <c r="U81" i="12"/>
  <c r="T81" i="12"/>
  <c r="S81" i="12"/>
  <c r="R81" i="12"/>
  <c r="Q81" i="12"/>
  <c r="P81" i="12"/>
  <c r="O81" i="12"/>
  <c r="N81" i="12"/>
  <c r="M81" i="12"/>
  <c r="L81" i="12"/>
  <c r="K81" i="12"/>
  <c r="J81" i="12"/>
  <c r="I81" i="12"/>
  <c r="H81" i="12"/>
  <c r="G81" i="12"/>
  <c r="F81" i="12"/>
  <c r="E81" i="12"/>
  <c r="D81" i="12"/>
  <c r="C81" i="12"/>
  <c r="B81" i="12"/>
  <c r="AD80" i="12"/>
  <c r="AC80" i="12"/>
  <c r="AB80" i="12"/>
  <c r="AA80" i="12"/>
  <c r="Z80" i="12"/>
  <c r="Y80" i="12"/>
  <c r="X80" i="12"/>
  <c r="W80" i="12"/>
  <c r="V80" i="12"/>
  <c r="U80" i="12"/>
  <c r="T80" i="12"/>
  <c r="S80" i="12"/>
  <c r="R80" i="12"/>
  <c r="Q80" i="12"/>
  <c r="P80" i="12"/>
  <c r="O80" i="12"/>
  <c r="N80" i="12"/>
  <c r="M80" i="12"/>
  <c r="L80" i="12"/>
  <c r="K80" i="12"/>
  <c r="J80" i="12"/>
  <c r="I80" i="12"/>
  <c r="H80" i="12"/>
  <c r="G80" i="12"/>
  <c r="F80" i="12"/>
  <c r="E80" i="12"/>
  <c r="D80" i="12"/>
  <c r="C80" i="12"/>
  <c r="B80" i="12"/>
  <c r="AD79" i="12"/>
  <c r="AC79" i="12"/>
  <c r="AB79" i="12"/>
  <c r="AA79" i="12"/>
  <c r="Z79" i="12"/>
  <c r="Y79" i="12"/>
  <c r="X79" i="12"/>
  <c r="W79" i="12"/>
  <c r="V79" i="12"/>
  <c r="U79" i="12"/>
  <c r="T79" i="12"/>
  <c r="S79" i="12"/>
  <c r="R79" i="12"/>
  <c r="Q79" i="12"/>
  <c r="P79" i="12"/>
  <c r="O79" i="12"/>
  <c r="N79" i="12"/>
  <c r="M79" i="12"/>
  <c r="L79" i="12"/>
  <c r="K79" i="12"/>
  <c r="J79" i="12"/>
  <c r="I79" i="12"/>
  <c r="H79" i="12"/>
  <c r="G79" i="12"/>
  <c r="F79" i="12"/>
  <c r="E79" i="12"/>
  <c r="D79" i="12"/>
  <c r="C79" i="12"/>
  <c r="B79" i="12"/>
  <c r="AD78" i="12"/>
  <c r="AC78" i="12"/>
  <c r="AB78" i="12"/>
  <c r="AA78" i="12"/>
  <c r="Z78" i="12"/>
  <c r="Y78" i="12"/>
  <c r="X78" i="12"/>
  <c r="W78" i="12"/>
  <c r="V78" i="12"/>
  <c r="U78" i="12"/>
  <c r="T78" i="12"/>
  <c r="S78" i="12"/>
  <c r="R78" i="12"/>
  <c r="Q78" i="12"/>
  <c r="P78" i="12"/>
  <c r="O78" i="12"/>
  <c r="N78" i="12"/>
  <c r="M78" i="12"/>
  <c r="L78" i="12"/>
  <c r="K78" i="12"/>
  <c r="J78" i="12"/>
  <c r="I78" i="12"/>
  <c r="H78" i="12"/>
  <c r="G78" i="12"/>
  <c r="F78" i="12"/>
  <c r="E78" i="12"/>
  <c r="D78" i="12"/>
  <c r="C78" i="12"/>
  <c r="B78" i="12"/>
  <c r="AD77" i="12"/>
  <c r="AC77" i="12"/>
  <c r="AB77" i="12"/>
  <c r="AA77" i="12"/>
  <c r="Z77" i="12"/>
  <c r="Y77" i="12"/>
  <c r="X77" i="12"/>
  <c r="W77" i="12"/>
  <c r="V77" i="12"/>
  <c r="U77" i="12"/>
  <c r="T77" i="12"/>
  <c r="S77" i="12"/>
  <c r="R77" i="12"/>
  <c r="Q77" i="12"/>
  <c r="P77" i="12"/>
  <c r="O77" i="12"/>
  <c r="N77" i="12"/>
  <c r="M77" i="12"/>
  <c r="L77" i="12"/>
  <c r="K77" i="12"/>
  <c r="J77" i="12"/>
  <c r="I77" i="12"/>
  <c r="H77" i="12"/>
  <c r="G77" i="12"/>
  <c r="F77" i="12"/>
  <c r="E77" i="12"/>
  <c r="D77" i="12"/>
  <c r="C77" i="12"/>
  <c r="B77" i="12"/>
  <c r="AD76" i="12"/>
  <c r="AC76" i="12"/>
  <c r="AB76" i="12"/>
  <c r="AA76" i="12"/>
  <c r="Z76" i="12"/>
  <c r="Y76" i="12"/>
  <c r="X76" i="12"/>
  <c r="W76" i="12"/>
  <c r="V76" i="12"/>
  <c r="U76" i="12"/>
  <c r="T76" i="12"/>
  <c r="S76" i="12"/>
  <c r="R76" i="12"/>
  <c r="Q76" i="12"/>
  <c r="P76" i="12"/>
  <c r="O76" i="12"/>
  <c r="N76" i="12"/>
  <c r="M76" i="12"/>
  <c r="L76" i="12"/>
  <c r="K76" i="12"/>
  <c r="J76" i="12"/>
  <c r="I76" i="12"/>
  <c r="H76" i="12"/>
  <c r="G76" i="12"/>
  <c r="F76" i="12"/>
  <c r="E76" i="12"/>
  <c r="D76" i="12"/>
  <c r="C76" i="12"/>
  <c r="B76" i="12"/>
  <c r="AD75" i="12"/>
  <c r="AC75" i="12"/>
  <c r="AB75" i="12"/>
  <c r="AA75" i="12"/>
  <c r="Z75" i="12"/>
  <c r="Y75" i="12"/>
  <c r="X75" i="12"/>
  <c r="W75" i="12"/>
  <c r="V75" i="12"/>
  <c r="U75" i="12"/>
  <c r="T75" i="12"/>
  <c r="S75" i="12"/>
  <c r="R75" i="12"/>
  <c r="Q75" i="12"/>
  <c r="P75" i="12"/>
  <c r="O75" i="12"/>
  <c r="N75" i="12"/>
  <c r="M75" i="12"/>
  <c r="L75" i="12"/>
  <c r="K75" i="12"/>
  <c r="J75" i="12"/>
  <c r="I75" i="12"/>
  <c r="H75" i="12"/>
  <c r="G75" i="12"/>
  <c r="F75" i="12"/>
  <c r="E75" i="12"/>
  <c r="D75" i="12"/>
  <c r="C75" i="12"/>
  <c r="B75" i="12"/>
  <c r="AD74" i="12"/>
  <c r="AC74" i="12"/>
  <c r="AB74" i="12"/>
  <c r="AA74" i="12"/>
  <c r="Z74" i="12"/>
  <c r="Y74" i="12"/>
  <c r="X74" i="12"/>
  <c r="W74" i="12"/>
  <c r="V74" i="12"/>
  <c r="U74" i="12"/>
  <c r="T74" i="12"/>
  <c r="S74" i="12"/>
  <c r="R74" i="12"/>
  <c r="Q74" i="12"/>
  <c r="P74" i="12"/>
  <c r="O74" i="12"/>
  <c r="N74" i="12"/>
  <c r="M74" i="12"/>
  <c r="L74" i="12"/>
  <c r="K74" i="12"/>
  <c r="J74" i="12"/>
  <c r="I74" i="12"/>
  <c r="H74" i="12"/>
  <c r="G74" i="12"/>
  <c r="F74" i="12"/>
  <c r="E74" i="12"/>
  <c r="D74" i="12"/>
  <c r="C74" i="12"/>
  <c r="B74" i="12"/>
  <c r="AD73" i="12"/>
  <c r="AC73" i="12"/>
  <c r="AB73" i="12"/>
  <c r="AA73" i="12"/>
  <c r="Z73" i="12"/>
  <c r="Y73" i="12"/>
  <c r="X73" i="12"/>
  <c r="W73" i="12"/>
  <c r="V73" i="12"/>
  <c r="U73" i="12"/>
  <c r="T73" i="12"/>
  <c r="S73" i="12"/>
  <c r="R73" i="12"/>
  <c r="Q73" i="12"/>
  <c r="P73" i="12"/>
  <c r="O73" i="12"/>
  <c r="N73" i="12"/>
  <c r="M73" i="12"/>
  <c r="L73" i="12"/>
  <c r="K73" i="12"/>
  <c r="J73" i="12"/>
  <c r="I73" i="12"/>
  <c r="H73" i="12"/>
  <c r="G73" i="12"/>
  <c r="F73" i="12"/>
  <c r="E73" i="12"/>
  <c r="D73" i="12"/>
  <c r="C73" i="12"/>
  <c r="B73" i="12"/>
  <c r="AD72" i="12"/>
  <c r="AC72" i="12"/>
  <c r="AB72" i="12"/>
  <c r="AA72" i="12"/>
  <c r="Z72" i="12"/>
  <c r="Y72" i="12"/>
  <c r="X72" i="12"/>
  <c r="W72" i="12"/>
  <c r="V72" i="12"/>
  <c r="U72" i="12"/>
  <c r="T72" i="12"/>
  <c r="S72" i="12"/>
  <c r="R72" i="12"/>
  <c r="Q72" i="12"/>
  <c r="P72" i="12"/>
  <c r="O72" i="12"/>
  <c r="N72" i="12"/>
  <c r="M72" i="12"/>
  <c r="L72" i="12"/>
  <c r="K72" i="12"/>
  <c r="J72" i="12"/>
  <c r="I72" i="12"/>
  <c r="H72" i="12"/>
  <c r="G72" i="12"/>
  <c r="F72" i="12"/>
  <c r="E72" i="12"/>
  <c r="D72" i="12"/>
  <c r="C72" i="12"/>
  <c r="B72" i="12"/>
  <c r="AD71" i="12"/>
  <c r="AC71" i="12"/>
  <c r="AB71" i="12"/>
  <c r="AA71" i="12"/>
  <c r="Z71" i="12"/>
  <c r="Y71" i="12"/>
  <c r="X71" i="12"/>
  <c r="W71" i="12"/>
  <c r="V71" i="12"/>
  <c r="U71" i="12"/>
  <c r="T71" i="12"/>
  <c r="S71" i="12"/>
  <c r="R71" i="12"/>
  <c r="Q71" i="12"/>
  <c r="P71" i="12"/>
  <c r="O71" i="12"/>
  <c r="N71" i="12"/>
  <c r="M71" i="12"/>
  <c r="L71" i="12"/>
  <c r="K71" i="12"/>
  <c r="J71" i="12"/>
  <c r="I71" i="12"/>
  <c r="H71" i="12"/>
  <c r="G71" i="12"/>
  <c r="F71" i="12"/>
  <c r="E71" i="12"/>
  <c r="D71" i="12"/>
  <c r="C71" i="12"/>
  <c r="B71" i="12"/>
  <c r="AD70" i="12"/>
  <c r="AC70" i="12"/>
  <c r="AB70" i="12"/>
  <c r="AA70" i="12"/>
  <c r="Z70" i="12"/>
  <c r="Y70" i="12"/>
  <c r="X70" i="12"/>
  <c r="W70" i="12"/>
  <c r="V70" i="12"/>
  <c r="U70" i="12"/>
  <c r="T70" i="12"/>
  <c r="S70" i="12"/>
  <c r="R70" i="12"/>
  <c r="Q70" i="12"/>
  <c r="P70" i="12"/>
  <c r="O70" i="12"/>
  <c r="N70" i="12"/>
  <c r="M70" i="12"/>
  <c r="L70" i="12"/>
  <c r="K70" i="12"/>
  <c r="J70" i="12"/>
  <c r="I70" i="12"/>
  <c r="H70" i="12"/>
  <c r="G70" i="12"/>
  <c r="F70" i="12"/>
  <c r="E70" i="12"/>
  <c r="D70" i="12"/>
  <c r="C70" i="12"/>
  <c r="B70" i="12"/>
  <c r="AD69" i="12"/>
  <c r="AC69" i="12"/>
  <c r="AB69" i="12"/>
  <c r="AA69" i="12"/>
  <c r="Z69" i="12"/>
  <c r="Y69" i="12"/>
  <c r="X69" i="12"/>
  <c r="W69" i="12"/>
  <c r="V69" i="12"/>
  <c r="U69" i="12"/>
  <c r="T69" i="12"/>
  <c r="S69" i="12"/>
  <c r="R69" i="12"/>
  <c r="Q69" i="12"/>
  <c r="P69" i="12"/>
  <c r="O69" i="12"/>
  <c r="N69" i="12"/>
  <c r="M69" i="12"/>
  <c r="L69" i="12"/>
  <c r="K69" i="12"/>
  <c r="J69" i="12"/>
  <c r="I69" i="12"/>
  <c r="H69" i="12"/>
  <c r="G69" i="12"/>
  <c r="F69" i="12"/>
  <c r="E69" i="12"/>
  <c r="D69" i="12"/>
  <c r="C69" i="12"/>
  <c r="B69" i="12"/>
  <c r="AD68" i="12"/>
  <c r="AC68" i="12"/>
  <c r="AB68" i="12"/>
  <c r="AA68" i="12"/>
  <c r="Z68" i="12"/>
  <c r="Y68" i="12"/>
  <c r="X68" i="12"/>
  <c r="W68" i="12"/>
  <c r="V68" i="12"/>
  <c r="U68" i="12"/>
  <c r="T68" i="12"/>
  <c r="S68" i="12"/>
  <c r="R68" i="12"/>
  <c r="Q68" i="12"/>
  <c r="P68" i="12"/>
  <c r="O68" i="12"/>
  <c r="N68" i="12"/>
  <c r="M68" i="12"/>
  <c r="L68" i="12"/>
  <c r="K68" i="12"/>
  <c r="J68" i="12"/>
  <c r="I68" i="12"/>
  <c r="H68" i="12"/>
  <c r="G68" i="12"/>
  <c r="F68" i="12"/>
  <c r="E68" i="12"/>
  <c r="D68" i="12"/>
  <c r="C68" i="12"/>
  <c r="B68" i="12"/>
  <c r="AD67" i="12"/>
  <c r="AC67" i="12"/>
  <c r="AB67" i="12"/>
  <c r="AA67" i="12"/>
  <c r="Z67" i="12"/>
  <c r="Y67" i="12"/>
  <c r="X67" i="12"/>
  <c r="W67" i="12"/>
  <c r="V67" i="12"/>
  <c r="U67" i="12"/>
  <c r="T67" i="12"/>
  <c r="S67" i="12"/>
  <c r="R67" i="12"/>
  <c r="Q67" i="12"/>
  <c r="P67" i="12"/>
  <c r="O67" i="12"/>
  <c r="N67" i="12"/>
  <c r="M67" i="12"/>
  <c r="L67" i="12"/>
  <c r="K67" i="12"/>
  <c r="J67" i="12"/>
  <c r="I67" i="12"/>
  <c r="H67" i="12"/>
  <c r="G67" i="12"/>
  <c r="F67" i="12"/>
  <c r="E67" i="12"/>
  <c r="D67" i="12"/>
  <c r="C67" i="12"/>
  <c r="B67" i="12"/>
  <c r="AD66" i="12"/>
  <c r="AC66" i="12"/>
  <c r="AB66" i="12"/>
  <c r="AA66" i="12"/>
  <c r="Z66" i="12"/>
  <c r="Y66" i="12"/>
  <c r="X66" i="12"/>
  <c r="W66" i="12"/>
  <c r="V66" i="12"/>
  <c r="U66" i="12"/>
  <c r="T66" i="12"/>
  <c r="S66" i="12"/>
  <c r="R66" i="12"/>
  <c r="Q66" i="12"/>
  <c r="P66" i="12"/>
  <c r="O66" i="12"/>
  <c r="N66" i="12"/>
  <c r="M66" i="12"/>
  <c r="L66" i="12"/>
  <c r="K66" i="12"/>
  <c r="J66" i="12"/>
  <c r="I66" i="12"/>
  <c r="H66" i="12"/>
  <c r="G66" i="12"/>
  <c r="F66" i="12"/>
  <c r="E66" i="12"/>
  <c r="D66" i="12"/>
  <c r="C66" i="12"/>
  <c r="B66" i="12"/>
  <c r="AC65" i="12"/>
  <c r="X65" i="12"/>
  <c r="V65" i="12"/>
  <c r="U65" i="12"/>
  <c r="S65" i="12"/>
  <c r="R65" i="12"/>
  <c r="Q65" i="12"/>
  <c r="P65" i="12"/>
  <c r="O65" i="12"/>
  <c r="N65" i="12"/>
  <c r="M65" i="12"/>
  <c r="L65" i="12"/>
  <c r="K65" i="12"/>
  <c r="J65" i="12"/>
  <c r="I65" i="12"/>
  <c r="H65" i="12"/>
  <c r="G65" i="12"/>
  <c r="F65" i="12"/>
  <c r="E65" i="12"/>
  <c r="D65" i="12"/>
  <c r="C65" i="12"/>
  <c r="B65" i="12"/>
  <c r="AC64" i="12"/>
  <c r="X64" i="12"/>
  <c r="V64" i="12"/>
  <c r="U64" i="12"/>
  <c r="S64" i="12"/>
  <c r="R64" i="12"/>
  <c r="Q64" i="12"/>
  <c r="P64" i="12"/>
  <c r="O64" i="12"/>
  <c r="N64" i="12"/>
  <c r="M64" i="12"/>
  <c r="L64" i="12"/>
  <c r="K64" i="12"/>
  <c r="J64" i="12"/>
  <c r="I64" i="12"/>
  <c r="H64" i="12"/>
  <c r="G64" i="12"/>
  <c r="F64" i="12"/>
  <c r="E64" i="12"/>
  <c r="D64" i="12"/>
  <c r="C64" i="12"/>
  <c r="B64" i="12"/>
  <c r="AC63" i="12"/>
  <c r="X63" i="12"/>
  <c r="V63" i="12"/>
  <c r="U63" i="12"/>
  <c r="S63" i="12"/>
  <c r="R63" i="12"/>
  <c r="Q63" i="12"/>
  <c r="P63" i="12"/>
  <c r="O63" i="12"/>
  <c r="N63" i="12"/>
  <c r="M63" i="12"/>
  <c r="L63" i="12"/>
  <c r="K63" i="12"/>
  <c r="J63" i="12"/>
  <c r="I63" i="12"/>
  <c r="H63" i="12"/>
  <c r="G63" i="12"/>
  <c r="F63" i="12"/>
  <c r="E63" i="12"/>
  <c r="D63" i="12"/>
  <c r="C63" i="12"/>
  <c r="B63" i="12"/>
  <c r="AC62" i="12"/>
  <c r="X62" i="12"/>
  <c r="V62" i="12"/>
  <c r="U62" i="12"/>
  <c r="S62" i="12"/>
  <c r="R62" i="12"/>
  <c r="Q62" i="12"/>
  <c r="P62" i="12"/>
  <c r="O62" i="12"/>
  <c r="N62" i="12"/>
  <c r="M62" i="12"/>
  <c r="L62" i="12"/>
  <c r="K62" i="12"/>
  <c r="J62" i="12"/>
  <c r="I62" i="12"/>
  <c r="H62" i="12"/>
  <c r="G62" i="12"/>
  <c r="F62" i="12"/>
  <c r="E62" i="12"/>
  <c r="D62" i="12"/>
  <c r="C62" i="12"/>
  <c r="B62" i="12"/>
  <c r="AC61" i="12"/>
  <c r="X61" i="12"/>
  <c r="V61" i="12"/>
  <c r="U61" i="12"/>
  <c r="S61" i="12"/>
  <c r="R61" i="12"/>
  <c r="Q61" i="12"/>
  <c r="P61" i="12"/>
  <c r="O61" i="12"/>
  <c r="N61" i="12"/>
  <c r="M61" i="12"/>
  <c r="L61" i="12"/>
  <c r="K61" i="12"/>
  <c r="J61" i="12"/>
  <c r="I61" i="12"/>
  <c r="H61" i="12"/>
  <c r="G61" i="12"/>
  <c r="F61" i="12"/>
  <c r="E61" i="12"/>
  <c r="D61" i="12"/>
  <c r="C61" i="12"/>
  <c r="B61" i="12"/>
  <c r="AD60" i="12"/>
  <c r="AC60" i="12"/>
  <c r="AB60" i="12"/>
  <c r="AA60" i="12"/>
  <c r="Z60" i="12"/>
  <c r="Y60" i="12"/>
  <c r="X60" i="12"/>
  <c r="W60" i="12"/>
  <c r="V60" i="12"/>
  <c r="U60" i="12"/>
  <c r="T60" i="12"/>
  <c r="S60" i="12"/>
  <c r="R60" i="12"/>
  <c r="Q60" i="12"/>
  <c r="P60" i="12"/>
  <c r="O60" i="12"/>
  <c r="N60" i="12"/>
  <c r="M60" i="12"/>
  <c r="L60" i="12"/>
  <c r="K60" i="12"/>
  <c r="J60" i="12"/>
  <c r="I60" i="12"/>
  <c r="H60" i="12"/>
  <c r="G60" i="12"/>
  <c r="F60" i="12"/>
  <c r="E60" i="12"/>
  <c r="D60" i="12"/>
  <c r="C60" i="12"/>
  <c r="B60" i="12"/>
  <c r="AD59" i="12"/>
  <c r="AC59" i="12"/>
  <c r="AB59" i="12"/>
  <c r="AA59" i="12"/>
  <c r="Z59" i="12"/>
  <c r="Y59" i="12"/>
  <c r="X59" i="12"/>
  <c r="W59" i="12"/>
  <c r="V59" i="12"/>
  <c r="U59" i="12"/>
  <c r="T59" i="12"/>
  <c r="S59" i="12"/>
  <c r="R59" i="12"/>
  <c r="Q59" i="12"/>
  <c r="P59" i="12"/>
  <c r="O59" i="12"/>
  <c r="N59" i="12"/>
  <c r="M59" i="12"/>
  <c r="L59" i="12"/>
  <c r="K59" i="12"/>
  <c r="J59" i="12"/>
  <c r="I59" i="12"/>
  <c r="H59" i="12"/>
  <c r="G59" i="12"/>
  <c r="F59" i="12"/>
  <c r="E59" i="12"/>
  <c r="D59" i="12"/>
  <c r="C59" i="12"/>
  <c r="B59" i="12"/>
  <c r="AD58" i="12"/>
  <c r="AC58" i="12"/>
  <c r="AB58" i="12"/>
  <c r="AA58" i="12"/>
  <c r="Z58" i="12"/>
  <c r="Y58" i="12"/>
  <c r="X58" i="12"/>
  <c r="W58" i="12"/>
  <c r="V58" i="12"/>
  <c r="U58" i="12"/>
  <c r="T58" i="12"/>
  <c r="S58" i="12"/>
  <c r="R58" i="12"/>
  <c r="Q58" i="12"/>
  <c r="P58" i="12"/>
  <c r="O58" i="12"/>
  <c r="N58" i="12"/>
  <c r="M58" i="12"/>
  <c r="L58" i="12"/>
  <c r="K58" i="12"/>
  <c r="J58" i="12"/>
  <c r="I58" i="12"/>
  <c r="H58" i="12"/>
  <c r="G58" i="12"/>
  <c r="F58" i="12"/>
  <c r="E58" i="12"/>
  <c r="D58" i="12"/>
  <c r="C58" i="12"/>
  <c r="B58" i="12"/>
  <c r="AD57" i="12"/>
  <c r="AC57" i="12"/>
  <c r="AB57" i="12"/>
  <c r="AA57" i="12"/>
  <c r="Z57" i="12"/>
  <c r="Y57" i="12"/>
  <c r="X57" i="12"/>
  <c r="W57" i="12"/>
  <c r="V57" i="12"/>
  <c r="U57" i="12"/>
  <c r="T57" i="12"/>
  <c r="S57" i="12"/>
  <c r="R57" i="12"/>
  <c r="Q57" i="12"/>
  <c r="P57" i="12"/>
  <c r="O57" i="12"/>
  <c r="N57" i="12"/>
  <c r="M57" i="12"/>
  <c r="L57" i="12"/>
  <c r="K57" i="12"/>
  <c r="J57" i="12"/>
  <c r="I57" i="12"/>
  <c r="H57" i="12"/>
  <c r="G57" i="12"/>
  <c r="F57" i="12"/>
  <c r="E57" i="12"/>
  <c r="D57" i="12"/>
  <c r="C57" i="12"/>
  <c r="B57" i="12"/>
  <c r="AD56" i="12"/>
  <c r="AC56" i="12"/>
  <c r="AB56" i="12"/>
  <c r="AA56" i="12"/>
  <c r="Z56" i="12"/>
  <c r="Y56" i="12"/>
  <c r="X56" i="12"/>
  <c r="W56" i="12"/>
  <c r="V56" i="12"/>
  <c r="U56" i="12"/>
  <c r="T56" i="12"/>
  <c r="S56" i="12"/>
  <c r="R56" i="12"/>
  <c r="Q56" i="12"/>
  <c r="P56" i="12"/>
  <c r="O56" i="12"/>
  <c r="N56" i="12"/>
  <c r="M56" i="12"/>
  <c r="L56" i="12"/>
  <c r="K56" i="12"/>
  <c r="J56" i="12"/>
  <c r="I56" i="12"/>
  <c r="H56" i="12"/>
  <c r="G56" i="12"/>
  <c r="F56" i="12"/>
  <c r="E56" i="12"/>
  <c r="D56" i="12"/>
  <c r="C56" i="12"/>
  <c r="B56" i="12"/>
  <c r="AD55" i="12"/>
  <c r="AC55" i="12"/>
  <c r="AB55" i="12"/>
  <c r="AA55" i="12"/>
  <c r="Z55" i="12"/>
  <c r="Y55" i="12"/>
  <c r="X55" i="12"/>
  <c r="W55" i="12"/>
  <c r="V55" i="12"/>
  <c r="U55" i="12"/>
  <c r="T55" i="12"/>
  <c r="S55" i="12"/>
  <c r="R55" i="12"/>
  <c r="Q55" i="12"/>
  <c r="P55" i="12"/>
  <c r="O55" i="12"/>
  <c r="N55" i="12"/>
  <c r="M55" i="12"/>
  <c r="L55" i="12"/>
  <c r="K55" i="12"/>
  <c r="J55" i="12"/>
  <c r="I55" i="12"/>
  <c r="H55" i="12"/>
  <c r="G55" i="12"/>
  <c r="F55" i="12"/>
  <c r="E55" i="12"/>
  <c r="D55" i="12"/>
  <c r="C55" i="12"/>
  <c r="B55" i="12"/>
  <c r="AD54" i="12"/>
  <c r="AC54" i="12"/>
  <c r="AB54" i="12"/>
  <c r="AA54" i="12"/>
  <c r="Z54" i="12"/>
  <c r="Y54" i="12"/>
  <c r="X54" i="12"/>
  <c r="W54" i="12"/>
  <c r="V54" i="12"/>
  <c r="U54" i="12"/>
  <c r="T54" i="12"/>
  <c r="S54" i="12"/>
  <c r="R54" i="12"/>
  <c r="Q54" i="12"/>
  <c r="P54" i="12"/>
  <c r="O54" i="12"/>
  <c r="N54" i="12"/>
  <c r="M54" i="12"/>
  <c r="L54" i="12"/>
  <c r="K54" i="12"/>
  <c r="J54" i="12"/>
  <c r="I54" i="12"/>
  <c r="H54" i="12"/>
  <c r="G54" i="12"/>
  <c r="F54" i="12"/>
  <c r="E54" i="12"/>
  <c r="D54" i="12"/>
  <c r="C54" i="12"/>
  <c r="B54" i="12"/>
  <c r="AD53" i="12"/>
  <c r="AC53" i="12"/>
  <c r="AB53" i="12"/>
  <c r="AA53" i="12"/>
  <c r="Z53" i="12"/>
  <c r="Y53" i="12"/>
  <c r="X53" i="12"/>
  <c r="W53" i="12"/>
  <c r="V53" i="12"/>
  <c r="U53" i="12"/>
  <c r="T53" i="12"/>
  <c r="S53" i="12"/>
  <c r="R53" i="12"/>
  <c r="Q53" i="12"/>
  <c r="P53" i="12"/>
  <c r="O53" i="12"/>
  <c r="N53" i="12"/>
  <c r="M53" i="12"/>
  <c r="L53" i="12"/>
  <c r="K53" i="12"/>
  <c r="J53" i="12"/>
  <c r="I53" i="12"/>
  <c r="H53" i="12"/>
  <c r="G53" i="12"/>
  <c r="F53" i="12"/>
  <c r="E53" i="12"/>
  <c r="D53" i="12"/>
  <c r="C53" i="12"/>
  <c r="B53" i="12"/>
  <c r="AC52" i="12"/>
  <c r="X52" i="12"/>
  <c r="V52" i="12"/>
  <c r="U52" i="12"/>
  <c r="S52" i="12"/>
  <c r="R52" i="12"/>
  <c r="Q52" i="12"/>
  <c r="P52" i="12"/>
  <c r="O52" i="12"/>
  <c r="N52" i="12"/>
  <c r="M52" i="12"/>
  <c r="L52" i="12"/>
  <c r="K52" i="12"/>
  <c r="J52" i="12"/>
  <c r="I52" i="12"/>
  <c r="H52" i="12"/>
  <c r="G52" i="12"/>
  <c r="F52" i="12"/>
  <c r="E52" i="12"/>
  <c r="D52" i="12"/>
  <c r="C52" i="12"/>
  <c r="B52" i="12"/>
  <c r="AD51" i="12"/>
  <c r="AC51" i="12"/>
  <c r="AB51" i="12"/>
  <c r="AA51" i="12"/>
  <c r="Z51" i="12"/>
  <c r="Y51" i="12"/>
  <c r="X51" i="12"/>
  <c r="W51" i="12"/>
  <c r="V51" i="12"/>
  <c r="U51" i="12"/>
  <c r="T51" i="12"/>
  <c r="S51" i="12"/>
  <c r="R51" i="12"/>
  <c r="Q51" i="12"/>
  <c r="P51" i="12"/>
  <c r="O51" i="12"/>
  <c r="N51" i="12"/>
  <c r="M51" i="12"/>
  <c r="L51" i="12"/>
  <c r="K51" i="12"/>
  <c r="J51" i="12"/>
  <c r="I51" i="12"/>
  <c r="H51" i="12"/>
  <c r="G51" i="12"/>
  <c r="F51" i="12"/>
  <c r="E51" i="12"/>
  <c r="D51" i="12"/>
  <c r="C51" i="12"/>
  <c r="B51" i="12"/>
  <c r="AD50" i="12"/>
  <c r="AC50" i="12"/>
  <c r="AB50" i="12"/>
  <c r="AA50" i="12"/>
  <c r="Z50" i="12"/>
  <c r="Y50" i="12"/>
  <c r="X50" i="12"/>
  <c r="W50" i="12"/>
  <c r="V50" i="12"/>
  <c r="U50" i="12"/>
  <c r="T50" i="12"/>
  <c r="S50" i="12"/>
  <c r="R50" i="12"/>
  <c r="Q50" i="12"/>
  <c r="P50" i="12"/>
  <c r="O50" i="12"/>
  <c r="N50" i="12"/>
  <c r="M50" i="12"/>
  <c r="L50" i="12"/>
  <c r="K50" i="12"/>
  <c r="J50" i="12"/>
  <c r="I50" i="12"/>
  <c r="H50" i="12"/>
  <c r="G50" i="12"/>
  <c r="F50" i="12"/>
  <c r="E50" i="12"/>
  <c r="D50" i="12"/>
  <c r="C50" i="12"/>
  <c r="B50" i="12"/>
  <c r="AD49" i="12"/>
  <c r="AC49" i="12"/>
  <c r="AB49" i="12"/>
  <c r="AA49" i="12"/>
  <c r="Z49" i="12"/>
  <c r="Y49" i="12"/>
  <c r="X49" i="12"/>
  <c r="W49" i="12"/>
  <c r="V49" i="12"/>
  <c r="U49" i="12"/>
  <c r="T49" i="12"/>
  <c r="S49" i="12"/>
  <c r="R49" i="12"/>
  <c r="Q49" i="12"/>
  <c r="P49" i="12"/>
  <c r="O49" i="12"/>
  <c r="N49" i="12"/>
  <c r="M49" i="12"/>
  <c r="L49" i="12"/>
  <c r="K49" i="12"/>
  <c r="J49" i="12"/>
  <c r="I49" i="12"/>
  <c r="H49" i="12"/>
  <c r="G49" i="12"/>
  <c r="F49" i="12"/>
  <c r="E49" i="12"/>
  <c r="D49" i="12"/>
  <c r="C49" i="12"/>
  <c r="B49" i="12"/>
  <c r="AD48" i="12"/>
  <c r="AC48" i="12"/>
  <c r="X48" i="12"/>
  <c r="W48" i="12"/>
  <c r="V48" i="12"/>
  <c r="U48" i="12"/>
  <c r="T48" i="12"/>
  <c r="S48" i="12"/>
  <c r="R48" i="12"/>
  <c r="Q48" i="12"/>
  <c r="P48" i="12"/>
  <c r="O48" i="12"/>
  <c r="N48" i="12"/>
  <c r="M48" i="12"/>
  <c r="L48" i="12"/>
  <c r="K48" i="12"/>
  <c r="J48" i="12"/>
  <c r="I48" i="12"/>
  <c r="H48" i="12"/>
  <c r="G48" i="12"/>
  <c r="F48" i="12"/>
  <c r="E48" i="12"/>
  <c r="C48" i="12"/>
  <c r="B48" i="12"/>
  <c r="AD47" i="12"/>
  <c r="AC47" i="12"/>
  <c r="AB47" i="12"/>
  <c r="AA47" i="12"/>
  <c r="Z47" i="12"/>
  <c r="Y47" i="12"/>
  <c r="X47" i="12"/>
  <c r="W47" i="12"/>
  <c r="V47" i="12"/>
  <c r="U47" i="12"/>
  <c r="T47" i="12"/>
  <c r="S47" i="12"/>
  <c r="R47" i="12"/>
  <c r="Q47" i="12"/>
  <c r="P47" i="12"/>
  <c r="O47" i="12"/>
  <c r="N47" i="12"/>
  <c r="M47" i="12"/>
  <c r="L47" i="12"/>
  <c r="K47" i="12"/>
  <c r="J47" i="12"/>
  <c r="I47" i="12"/>
  <c r="H47" i="12"/>
  <c r="G47" i="12"/>
  <c r="F47" i="12"/>
  <c r="E47" i="12"/>
  <c r="D47" i="12"/>
  <c r="C47" i="12"/>
  <c r="B47" i="12"/>
  <c r="AD46" i="12"/>
  <c r="AC46" i="12"/>
  <c r="AB46" i="12"/>
  <c r="AA46" i="12"/>
  <c r="Z46" i="12"/>
  <c r="Y46" i="12"/>
  <c r="X46" i="12"/>
  <c r="W46" i="12"/>
  <c r="V46" i="12"/>
  <c r="U46" i="12"/>
  <c r="T46" i="12"/>
  <c r="S46" i="12"/>
  <c r="R46" i="12"/>
  <c r="Q46" i="12"/>
  <c r="P46" i="12"/>
  <c r="O46" i="12"/>
  <c r="N46" i="12"/>
  <c r="M46" i="12"/>
  <c r="L46" i="12"/>
  <c r="K46" i="12"/>
  <c r="J46" i="12"/>
  <c r="I46" i="12"/>
  <c r="H46" i="12"/>
  <c r="G46" i="12"/>
  <c r="F46" i="12"/>
  <c r="E46" i="12"/>
  <c r="D46" i="12"/>
  <c r="C46" i="12"/>
  <c r="B46" i="12"/>
  <c r="AD45" i="12"/>
  <c r="AC45" i="12"/>
  <c r="AB45" i="12"/>
  <c r="AA45" i="12"/>
  <c r="Z45" i="12"/>
  <c r="Y45" i="12"/>
  <c r="X45" i="12"/>
  <c r="W45" i="12"/>
  <c r="V45" i="12"/>
  <c r="U45" i="12"/>
  <c r="T45" i="12"/>
  <c r="S45" i="12"/>
  <c r="R45" i="12"/>
  <c r="Q45" i="12"/>
  <c r="P45" i="12"/>
  <c r="O45" i="12"/>
  <c r="N45" i="12"/>
  <c r="M45" i="12"/>
  <c r="L45" i="12"/>
  <c r="K45" i="12"/>
  <c r="J45" i="12"/>
  <c r="I45" i="12"/>
  <c r="H45" i="12"/>
  <c r="G45" i="12"/>
  <c r="F45" i="12"/>
  <c r="E45" i="12"/>
  <c r="D45" i="12"/>
  <c r="C45" i="12"/>
  <c r="B45" i="12"/>
  <c r="AD44" i="12"/>
  <c r="AC44" i="12"/>
  <c r="AB44" i="12"/>
  <c r="AA44" i="12"/>
  <c r="Z44" i="12"/>
  <c r="Y44" i="12"/>
  <c r="X44" i="12"/>
  <c r="W44" i="12"/>
  <c r="V44" i="12"/>
  <c r="U44" i="12"/>
  <c r="T44" i="12"/>
  <c r="S44" i="12"/>
  <c r="R44" i="12"/>
  <c r="Q44" i="12"/>
  <c r="P44" i="12"/>
  <c r="O44" i="12"/>
  <c r="N44" i="12"/>
  <c r="M44" i="12"/>
  <c r="L44" i="12"/>
  <c r="K44" i="12"/>
  <c r="J44" i="12"/>
  <c r="I44" i="12"/>
  <c r="H44" i="12"/>
  <c r="G44" i="12"/>
  <c r="F44" i="12"/>
  <c r="E44" i="12"/>
  <c r="D44" i="12"/>
  <c r="C44" i="12"/>
  <c r="B44" i="12"/>
  <c r="AD43" i="12"/>
  <c r="AC43" i="12"/>
  <c r="AB43" i="12"/>
  <c r="AA43" i="12"/>
  <c r="Z43" i="12"/>
  <c r="Y43" i="12"/>
  <c r="X43" i="12"/>
  <c r="W43" i="12"/>
  <c r="V43" i="12"/>
  <c r="U43" i="12"/>
  <c r="T43" i="12"/>
  <c r="S43" i="12"/>
  <c r="R43" i="12"/>
  <c r="Q43" i="12"/>
  <c r="P43" i="12"/>
  <c r="O43" i="12"/>
  <c r="N43" i="12"/>
  <c r="M43" i="12"/>
  <c r="L43" i="12"/>
  <c r="K43" i="12"/>
  <c r="J43" i="12"/>
  <c r="I43" i="12"/>
  <c r="H43" i="12"/>
  <c r="G43" i="12"/>
  <c r="F43" i="12"/>
  <c r="E43" i="12"/>
  <c r="D43" i="12"/>
  <c r="C43" i="12"/>
  <c r="B43" i="12"/>
  <c r="AD42" i="12"/>
  <c r="AC42" i="12"/>
  <c r="AB42" i="12"/>
  <c r="AA42" i="12"/>
  <c r="Z42" i="12"/>
  <c r="Y42" i="12"/>
  <c r="X42" i="12"/>
  <c r="W42" i="12"/>
  <c r="V42" i="12"/>
  <c r="U42" i="12"/>
  <c r="T42" i="12"/>
  <c r="S42" i="12"/>
  <c r="R42" i="12"/>
  <c r="Q42" i="12"/>
  <c r="P42" i="12"/>
  <c r="O42" i="12"/>
  <c r="N42" i="12"/>
  <c r="M42" i="12"/>
  <c r="L42" i="12"/>
  <c r="K42" i="12"/>
  <c r="J42" i="12"/>
  <c r="I42" i="12"/>
  <c r="H42" i="12"/>
  <c r="G42" i="12"/>
  <c r="F42" i="12"/>
  <c r="E42" i="12"/>
  <c r="D42" i="12"/>
  <c r="C42" i="12"/>
  <c r="B42" i="12"/>
  <c r="AD41" i="12"/>
  <c r="AC41" i="12"/>
  <c r="AB41" i="12"/>
  <c r="AA41" i="12"/>
  <c r="Z41" i="12"/>
  <c r="Y41" i="12"/>
  <c r="X41" i="12"/>
  <c r="W41" i="12"/>
  <c r="V41" i="12"/>
  <c r="U41" i="12"/>
  <c r="T41" i="12"/>
  <c r="S41" i="12"/>
  <c r="R41" i="12"/>
  <c r="Q41" i="12"/>
  <c r="P41" i="12"/>
  <c r="O41" i="12"/>
  <c r="N41" i="12"/>
  <c r="M41" i="12"/>
  <c r="L41" i="12"/>
  <c r="K41" i="12"/>
  <c r="J41" i="12"/>
  <c r="I41" i="12"/>
  <c r="H41" i="12"/>
  <c r="G41" i="12"/>
  <c r="F41" i="12"/>
  <c r="E41" i="12"/>
  <c r="D41" i="12"/>
  <c r="C41" i="12"/>
  <c r="B41" i="12"/>
  <c r="AD40" i="12"/>
  <c r="AC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C40" i="12"/>
  <c r="B40" i="12"/>
  <c r="AD39" i="12"/>
  <c r="AC39" i="12"/>
  <c r="AB39" i="12"/>
  <c r="AA39" i="12"/>
  <c r="Z39" i="12"/>
  <c r="Y39" i="12"/>
  <c r="X39" i="12"/>
  <c r="W39" i="12"/>
  <c r="V39" i="12"/>
  <c r="U39" i="12"/>
  <c r="T39" i="12"/>
  <c r="S39" i="12"/>
  <c r="R39" i="12"/>
  <c r="Q39" i="12"/>
  <c r="P39" i="12"/>
  <c r="O39" i="12"/>
  <c r="N39" i="12"/>
  <c r="M39" i="12"/>
  <c r="L39" i="12"/>
  <c r="K39" i="12"/>
  <c r="J39" i="12"/>
  <c r="I39" i="12"/>
  <c r="H39" i="12"/>
  <c r="G39" i="12"/>
  <c r="F39" i="12"/>
  <c r="E39" i="12"/>
  <c r="D39" i="12"/>
  <c r="C39" i="12"/>
  <c r="B39" i="12"/>
  <c r="AD38" i="12"/>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AD36" i="12"/>
  <c r="AC36" i="12"/>
  <c r="AB36"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B36" i="12"/>
  <c r="AD35" i="12"/>
  <c r="AC35" i="12"/>
  <c r="AB35"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B35" i="12"/>
  <c r="AD34" i="12"/>
  <c r="AC34" i="12"/>
  <c r="AB34" i="12"/>
  <c r="AA34" i="12"/>
  <c r="Z34" i="12"/>
  <c r="Y34" i="12"/>
  <c r="X34" i="12"/>
  <c r="W34" i="12"/>
  <c r="V34" i="12"/>
  <c r="U34" i="12"/>
  <c r="T34" i="12"/>
  <c r="S34" i="12"/>
  <c r="R34" i="12"/>
  <c r="Q34" i="12"/>
  <c r="P34" i="12"/>
  <c r="O34" i="12"/>
  <c r="N34" i="12"/>
  <c r="M34" i="12"/>
  <c r="L34" i="12"/>
  <c r="K34" i="12"/>
  <c r="J34" i="12"/>
  <c r="I34" i="12"/>
  <c r="H34" i="12"/>
  <c r="G34" i="12"/>
  <c r="F34" i="12"/>
  <c r="E34" i="12"/>
  <c r="D34" i="12"/>
  <c r="C34" i="12"/>
  <c r="B34" i="12"/>
  <c r="AD33" i="12"/>
  <c r="AC33" i="12"/>
  <c r="AB33" i="12"/>
  <c r="AA33" i="12"/>
  <c r="Z33" i="12"/>
  <c r="Y33" i="12"/>
  <c r="X33" i="12"/>
  <c r="W33" i="12"/>
  <c r="V33" i="12"/>
  <c r="U33" i="12"/>
  <c r="T33" i="12"/>
  <c r="S33" i="12"/>
  <c r="R33" i="12"/>
  <c r="Q33" i="12"/>
  <c r="P33" i="12"/>
  <c r="O33" i="12"/>
  <c r="N33" i="12"/>
  <c r="M33" i="12"/>
  <c r="L33" i="12"/>
  <c r="K33" i="12"/>
  <c r="J33" i="12"/>
  <c r="I33" i="12"/>
  <c r="H33" i="12"/>
  <c r="G33" i="12"/>
  <c r="F33" i="12"/>
  <c r="E33" i="12"/>
  <c r="D33" i="12"/>
  <c r="C33" i="12"/>
  <c r="B33" i="12"/>
  <c r="AD32" i="12"/>
  <c r="AC32" i="12"/>
  <c r="AB32" i="12"/>
  <c r="AA32" i="12"/>
  <c r="Z32" i="12"/>
  <c r="Y32" i="12"/>
  <c r="X32" i="12"/>
  <c r="W32" i="12"/>
  <c r="V32" i="12"/>
  <c r="U32" i="12"/>
  <c r="T32" i="12"/>
  <c r="S32" i="12"/>
  <c r="R32" i="12"/>
  <c r="Q32" i="12"/>
  <c r="P32" i="12"/>
  <c r="O32" i="12"/>
  <c r="N32" i="12"/>
  <c r="M32" i="12"/>
  <c r="L32" i="12"/>
  <c r="K32" i="12"/>
  <c r="J32" i="12"/>
  <c r="I32" i="12"/>
  <c r="H32" i="12"/>
  <c r="G32" i="12"/>
  <c r="F32" i="12"/>
  <c r="E32" i="12"/>
  <c r="D32" i="12"/>
  <c r="C32" i="12"/>
  <c r="B32"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C31" i="12"/>
  <c r="B31" i="12"/>
  <c r="AD30" i="12"/>
  <c r="AC30" i="12"/>
  <c r="AB30" i="12"/>
  <c r="AA30" i="12"/>
  <c r="Z30" i="12"/>
  <c r="Y30" i="12"/>
  <c r="X30" i="12"/>
  <c r="W30" i="12"/>
  <c r="V30" i="12"/>
  <c r="U30" i="12"/>
  <c r="T30" i="12"/>
  <c r="S30" i="12"/>
  <c r="R30" i="12"/>
  <c r="Q30" i="12"/>
  <c r="P30" i="12"/>
  <c r="O30" i="12"/>
  <c r="N30" i="12"/>
  <c r="M30" i="12"/>
  <c r="L30" i="12"/>
  <c r="K30" i="12"/>
  <c r="J30" i="12"/>
  <c r="I30" i="12"/>
  <c r="H30" i="12"/>
  <c r="G30" i="12"/>
  <c r="F30" i="12"/>
  <c r="E30" i="12"/>
  <c r="D30" i="12"/>
  <c r="C30" i="12"/>
  <c r="B30" i="12"/>
  <c r="AD29" i="12"/>
  <c r="AC29" i="12"/>
  <c r="AB29" i="12"/>
  <c r="AA29" i="12"/>
  <c r="Z29" i="12"/>
  <c r="Y29" i="12"/>
  <c r="X29" i="12"/>
  <c r="W29" i="12"/>
  <c r="V29" i="12"/>
  <c r="U29" i="12"/>
  <c r="T29" i="12"/>
  <c r="S29" i="12"/>
  <c r="R29" i="12"/>
  <c r="Q29" i="12"/>
  <c r="P29" i="12"/>
  <c r="O29" i="12"/>
  <c r="N29" i="12"/>
  <c r="M29" i="12"/>
  <c r="L29" i="12"/>
  <c r="K29" i="12"/>
  <c r="J29" i="12"/>
  <c r="I29" i="12"/>
  <c r="H29" i="12"/>
  <c r="G29" i="12"/>
  <c r="F29" i="12"/>
  <c r="E29" i="12"/>
  <c r="D29" i="12"/>
  <c r="C29" i="12"/>
  <c r="B29" i="12"/>
  <c r="AD28" i="12"/>
  <c r="AC28" i="12"/>
  <c r="AB28" i="12"/>
  <c r="AA28" i="12"/>
  <c r="Z28" i="12"/>
  <c r="Y28" i="12"/>
  <c r="X28" i="12"/>
  <c r="W28" i="12"/>
  <c r="V28" i="12"/>
  <c r="U28" i="12"/>
  <c r="T28" i="12"/>
  <c r="S28" i="12"/>
  <c r="R28" i="12"/>
  <c r="Q28" i="12"/>
  <c r="P28" i="12"/>
  <c r="O28" i="12"/>
  <c r="N28" i="12"/>
  <c r="M28" i="12"/>
  <c r="L28" i="12"/>
  <c r="K28" i="12"/>
  <c r="J28" i="12"/>
  <c r="I28" i="12"/>
  <c r="H28" i="12"/>
  <c r="G28" i="12"/>
  <c r="F28" i="12"/>
  <c r="E28" i="12"/>
  <c r="D28" i="12"/>
  <c r="C28" i="12"/>
  <c r="B28" i="12"/>
  <c r="AD27" i="12"/>
  <c r="AC27" i="12"/>
  <c r="AB27" i="12"/>
  <c r="AA27" i="12"/>
  <c r="Z27" i="12"/>
  <c r="Y27" i="12"/>
  <c r="X27" i="12"/>
  <c r="W27" i="12"/>
  <c r="V27" i="12"/>
  <c r="U27" i="12"/>
  <c r="T27" i="12"/>
  <c r="S27" i="12"/>
  <c r="R27" i="12"/>
  <c r="Q27" i="12"/>
  <c r="P27" i="12"/>
  <c r="O27" i="12"/>
  <c r="N27" i="12"/>
  <c r="M27" i="12"/>
  <c r="L27" i="12"/>
  <c r="K27" i="12"/>
  <c r="J27" i="12"/>
  <c r="I27" i="12"/>
  <c r="H27" i="12"/>
  <c r="G27" i="12"/>
  <c r="F27" i="12"/>
  <c r="E27" i="12"/>
  <c r="D27" i="12"/>
  <c r="C27" i="12"/>
  <c r="B27" i="12"/>
  <c r="AD26" i="12"/>
  <c r="AC26" i="12"/>
  <c r="AB26" i="12"/>
  <c r="AA26" i="12"/>
  <c r="Z26" i="12"/>
  <c r="Y26" i="12"/>
  <c r="X26" i="12"/>
  <c r="W26" i="12"/>
  <c r="V26" i="12"/>
  <c r="U26" i="12"/>
  <c r="T26" i="12"/>
  <c r="S26" i="12"/>
  <c r="R26" i="12"/>
  <c r="Q26" i="12"/>
  <c r="P26" i="12"/>
  <c r="O26" i="12"/>
  <c r="N26" i="12"/>
  <c r="M26" i="12"/>
  <c r="L26" i="12"/>
  <c r="K26" i="12"/>
  <c r="J26" i="12"/>
  <c r="I26" i="12"/>
  <c r="H26" i="12"/>
  <c r="G26" i="12"/>
  <c r="F26" i="12"/>
  <c r="E26" i="12"/>
  <c r="D26" i="12"/>
  <c r="C26" i="12"/>
  <c r="B26" i="12"/>
  <c r="AD25" i="12"/>
  <c r="AC25" i="12"/>
  <c r="AB25" i="12"/>
  <c r="AA25" i="12"/>
  <c r="Z25" i="12"/>
  <c r="Y25" i="12"/>
  <c r="X25" i="12"/>
  <c r="W25" i="12"/>
  <c r="V25" i="12"/>
  <c r="U25" i="12"/>
  <c r="T25" i="12"/>
  <c r="S25" i="12"/>
  <c r="R25" i="12"/>
  <c r="Q25" i="12"/>
  <c r="P25" i="12"/>
  <c r="O25" i="12"/>
  <c r="N25" i="12"/>
  <c r="M25" i="12"/>
  <c r="L25" i="12"/>
  <c r="K25" i="12"/>
  <c r="J25" i="12"/>
  <c r="I25" i="12"/>
  <c r="H25" i="12"/>
  <c r="G25" i="12"/>
  <c r="F25" i="12"/>
  <c r="E25" i="12"/>
  <c r="D25" i="12"/>
  <c r="C25" i="12"/>
  <c r="B25" i="12"/>
  <c r="AD24" i="12"/>
  <c r="AC24" i="12"/>
  <c r="AB24" i="12"/>
  <c r="AA24" i="12"/>
  <c r="Z24" i="12"/>
  <c r="Y24" i="12"/>
  <c r="X24" i="12"/>
  <c r="W24" i="12"/>
  <c r="V24" i="12"/>
  <c r="U24" i="12"/>
  <c r="T24" i="12"/>
  <c r="S24" i="12"/>
  <c r="R24" i="12"/>
  <c r="Q24" i="12"/>
  <c r="P24" i="12"/>
  <c r="O24" i="12"/>
  <c r="N24" i="12"/>
  <c r="M24" i="12"/>
  <c r="L24" i="12"/>
  <c r="K24" i="12"/>
  <c r="J24" i="12"/>
  <c r="I24" i="12"/>
  <c r="H24" i="12"/>
  <c r="G24" i="12"/>
  <c r="F24" i="12"/>
  <c r="E24" i="12"/>
  <c r="D24" i="12"/>
  <c r="C24" i="12"/>
  <c r="B24" i="12"/>
  <c r="AD23" i="12"/>
  <c r="AC23" i="12"/>
  <c r="AB23" i="12"/>
  <c r="AA23" i="12"/>
  <c r="Z23" i="12"/>
  <c r="Y23" i="12"/>
  <c r="X23" i="12"/>
  <c r="W23" i="12"/>
  <c r="V23" i="12"/>
  <c r="U23" i="12"/>
  <c r="T23" i="12"/>
  <c r="S23" i="12"/>
  <c r="R23" i="12"/>
  <c r="Q23" i="12"/>
  <c r="P23" i="12"/>
  <c r="O23" i="12"/>
  <c r="N23" i="12"/>
  <c r="M23" i="12"/>
  <c r="L23" i="12"/>
  <c r="K23" i="12"/>
  <c r="J23" i="12"/>
  <c r="I23" i="12"/>
  <c r="H23" i="12"/>
  <c r="G23" i="12"/>
  <c r="F23" i="12"/>
  <c r="E23" i="12"/>
  <c r="D23" i="12"/>
  <c r="C23" i="12"/>
  <c r="B23" i="12"/>
  <c r="AD22" i="12"/>
  <c r="AC22" i="12"/>
  <c r="AB22" i="12"/>
  <c r="AA22" i="12"/>
  <c r="Z22" i="12"/>
  <c r="Y22" i="12"/>
  <c r="X22" i="12"/>
  <c r="W22" i="12"/>
  <c r="V22" i="12"/>
  <c r="U22" i="12"/>
  <c r="T22" i="12"/>
  <c r="S22" i="12"/>
  <c r="R22" i="12"/>
  <c r="Q22" i="12"/>
  <c r="P22" i="12"/>
  <c r="O22" i="12"/>
  <c r="N22" i="12"/>
  <c r="M22" i="12"/>
  <c r="L22" i="12"/>
  <c r="K22" i="12"/>
  <c r="J22" i="12"/>
  <c r="I22" i="12"/>
  <c r="H22" i="12"/>
  <c r="G22" i="12"/>
  <c r="F22" i="12"/>
  <c r="E22" i="12"/>
  <c r="D22" i="12"/>
  <c r="C22" i="12"/>
  <c r="B22" i="12"/>
  <c r="AD21" i="12"/>
  <c r="AC21" i="12"/>
  <c r="AB21" i="12"/>
  <c r="AA21" i="12"/>
  <c r="Z21" i="12"/>
  <c r="Y21" i="12"/>
  <c r="X21" i="12"/>
  <c r="W21" i="12"/>
  <c r="V21" i="12"/>
  <c r="U21" i="12"/>
  <c r="T21" i="12"/>
  <c r="S21" i="12"/>
  <c r="R21" i="12"/>
  <c r="Q21" i="12"/>
  <c r="P21" i="12"/>
  <c r="O21" i="12"/>
  <c r="N21" i="12"/>
  <c r="M21" i="12"/>
  <c r="L21" i="12"/>
  <c r="K21" i="12"/>
  <c r="J21" i="12"/>
  <c r="I21" i="12"/>
  <c r="H21" i="12"/>
  <c r="G21" i="12"/>
  <c r="F21" i="12"/>
  <c r="E21" i="12"/>
  <c r="D21" i="12"/>
  <c r="C21" i="12"/>
  <c r="B21" i="12"/>
  <c r="AD20" i="12"/>
  <c r="AC20" i="12"/>
  <c r="AB20" i="12"/>
  <c r="AA20" i="12"/>
  <c r="Z20" i="12"/>
  <c r="Y20" i="12"/>
  <c r="X20" i="12"/>
  <c r="W20" i="12"/>
  <c r="V20" i="12"/>
  <c r="U20" i="12"/>
  <c r="T20" i="12"/>
  <c r="S20" i="12"/>
  <c r="R20" i="12"/>
  <c r="Q20" i="12"/>
  <c r="P20" i="12"/>
  <c r="O20" i="12"/>
  <c r="N20" i="12"/>
  <c r="M20" i="12"/>
  <c r="L20" i="12"/>
  <c r="K20" i="12"/>
  <c r="J20" i="12"/>
  <c r="I20" i="12"/>
  <c r="H20" i="12"/>
  <c r="G20" i="12"/>
  <c r="F20" i="12"/>
  <c r="E20" i="12"/>
  <c r="D20" i="12"/>
  <c r="C20" i="12"/>
  <c r="B20" i="12"/>
  <c r="AD19" i="12"/>
  <c r="AC19" i="12"/>
  <c r="AB19" i="12"/>
  <c r="AA19" i="12"/>
  <c r="Z19" i="12"/>
  <c r="Y19" i="12"/>
  <c r="X19" i="12"/>
  <c r="W19" i="12"/>
  <c r="V19" i="12"/>
  <c r="U19" i="12"/>
  <c r="T19" i="12"/>
  <c r="S19" i="12"/>
  <c r="R19" i="12"/>
  <c r="Q19" i="12"/>
  <c r="P19" i="12"/>
  <c r="O19" i="12"/>
  <c r="N19" i="12"/>
  <c r="M19" i="12"/>
  <c r="L19" i="12"/>
  <c r="K19" i="12"/>
  <c r="J19" i="12"/>
  <c r="I19" i="12"/>
  <c r="H19" i="12"/>
  <c r="G19" i="12"/>
  <c r="F19" i="12"/>
  <c r="E19" i="12"/>
  <c r="D19" i="12"/>
  <c r="C19" i="12"/>
  <c r="B19" i="12"/>
  <c r="AD18" i="12"/>
  <c r="AC18" i="12"/>
  <c r="AB18" i="12"/>
  <c r="AA18" i="12"/>
  <c r="Z18" i="12"/>
  <c r="Y18" i="12"/>
  <c r="X18" i="12"/>
  <c r="W18" i="12"/>
  <c r="V18" i="12"/>
  <c r="U18" i="12"/>
  <c r="T18" i="12"/>
  <c r="S18" i="12"/>
  <c r="R18" i="12"/>
  <c r="Q18" i="12"/>
  <c r="P18" i="12"/>
  <c r="O18" i="12"/>
  <c r="N18" i="12"/>
  <c r="M18" i="12"/>
  <c r="L18" i="12"/>
  <c r="K18" i="12"/>
  <c r="J18" i="12"/>
  <c r="I18" i="12"/>
  <c r="H18" i="12"/>
  <c r="G18" i="12"/>
  <c r="F18" i="12"/>
  <c r="E18" i="12"/>
  <c r="D18" i="12"/>
  <c r="C18" i="12"/>
  <c r="B18" i="12"/>
  <c r="AD17" i="12"/>
  <c r="AC17" i="12"/>
  <c r="AB17" i="12"/>
  <c r="AA17" i="12"/>
  <c r="Z17" i="12"/>
  <c r="Y17" i="12"/>
  <c r="X17" i="12"/>
  <c r="W17" i="12"/>
  <c r="V17" i="12"/>
  <c r="U17" i="12"/>
  <c r="T17" i="12"/>
  <c r="S17" i="12"/>
  <c r="R17" i="12"/>
  <c r="Q17" i="12"/>
  <c r="P17" i="12"/>
  <c r="O17" i="12"/>
  <c r="N17" i="12"/>
  <c r="M17" i="12"/>
  <c r="L17" i="12"/>
  <c r="K17" i="12"/>
  <c r="J17" i="12"/>
  <c r="I17" i="12"/>
  <c r="H17" i="12"/>
  <c r="G17" i="12"/>
  <c r="F17" i="12"/>
  <c r="E17" i="12"/>
  <c r="D17" i="12"/>
  <c r="C17" i="12"/>
  <c r="B17" i="12"/>
  <c r="AD16" i="12"/>
  <c r="AC16" i="12"/>
  <c r="AB16" i="12"/>
  <c r="AA16" i="12"/>
  <c r="Z16" i="12"/>
  <c r="Y16" i="12"/>
  <c r="X16" i="12"/>
  <c r="W16" i="12"/>
  <c r="V16" i="12"/>
  <c r="U16" i="12"/>
  <c r="T16" i="12"/>
  <c r="S16" i="12"/>
  <c r="R16" i="12"/>
  <c r="Q16" i="12"/>
  <c r="P16" i="12"/>
  <c r="O16" i="12"/>
  <c r="N16" i="12"/>
  <c r="M16" i="12"/>
  <c r="L16" i="12"/>
  <c r="K16" i="12"/>
  <c r="J16" i="12"/>
  <c r="I16" i="12"/>
  <c r="H16" i="12"/>
  <c r="G16" i="12"/>
  <c r="F16" i="12"/>
  <c r="E16" i="12"/>
  <c r="D16" i="12"/>
  <c r="C16" i="12"/>
  <c r="B16" i="12"/>
  <c r="AD15" i="12"/>
  <c r="AC15" i="12"/>
  <c r="AB15" i="12"/>
  <c r="AA15" i="12"/>
  <c r="Z15" i="12"/>
  <c r="Y15" i="12"/>
  <c r="X15" i="12"/>
  <c r="W15" i="12"/>
  <c r="V15" i="12"/>
  <c r="U15" i="12"/>
  <c r="T15" i="12"/>
  <c r="S15" i="12"/>
  <c r="R15" i="12"/>
  <c r="Q15" i="12"/>
  <c r="P15" i="12"/>
  <c r="O15" i="12"/>
  <c r="N15" i="12"/>
  <c r="M15" i="12"/>
  <c r="L15" i="12"/>
  <c r="K15" i="12"/>
  <c r="J15" i="12"/>
  <c r="I15" i="12"/>
  <c r="H15" i="12"/>
  <c r="G15" i="12"/>
  <c r="F15" i="12"/>
  <c r="E15" i="12"/>
  <c r="D15" i="12"/>
  <c r="C15" i="12"/>
  <c r="B15" i="12"/>
  <c r="AD14" i="12"/>
  <c r="AC14" i="12"/>
  <c r="AB14" i="12"/>
  <c r="AA14" i="12"/>
  <c r="Z14" i="12"/>
  <c r="Y14" i="12"/>
  <c r="X14" i="12"/>
  <c r="W14" i="12"/>
  <c r="V14" i="12"/>
  <c r="U14" i="12"/>
  <c r="T14" i="12"/>
  <c r="S14" i="12"/>
  <c r="R14" i="12"/>
  <c r="Q14" i="12"/>
  <c r="P14" i="12"/>
  <c r="O14" i="12"/>
  <c r="N14" i="12"/>
  <c r="M14" i="12"/>
  <c r="L14" i="12"/>
  <c r="K14" i="12"/>
  <c r="J14" i="12"/>
  <c r="I14" i="12"/>
  <c r="H14" i="12"/>
  <c r="G14" i="12"/>
  <c r="F14" i="12"/>
  <c r="E14" i="12"/>
  <c r="D14" i="12"/>
  <c r="C14" i="12"/>
  <c r="B14" i="12"/>
  <c r="AD13" i="12"/>
  <c r="AC13" i="12"/>
  <c r="AB13" i="12"/>
  <c r="AA13" i="12"/>
  <c r="Z13" i="12"/>
  <c r="Y13" i="12"/>
  <c r="X13" i="12"/>
  <c r="W13" i="12"/>
  <c r="V13" i="12"/>
  <c r="U13" i="12"/>
  <c r="T13" i="12"/>
  <c r="S13" i="12"/>
  <c r="R13" i="12"/>
  <c r="Q13" i="12"/>
  <c r="P13" i="12"/>
  <c r="O13" i="12"/>
  <c r="N13" i="12"/>
  <c r="M13" i="12"/>
  <c r="L13" i="12"/>
  <c r="K13" i="12"/>
  <c r="J13" i="12"/>
  <c r="I13" i="12"/>
  <c r="H13" i="12"/>
  <c r="G13" i="12"/>
  <c r="F13" i="12"/>
  <c r="E13" i="12"/>
  <c r="D13" i="12"/>
  <c r="C13" i="12"/>
  <c r="B13" i="12"/>
  <c r="AD12" i="12"/>
  <c r="AC12" i="12"/>
  <c r="AB12" i="12"/>
  <c r="AA12" i="12"/>
  <c r="Z12" i="12"/>
  <c r="Y12" i="12"/>
  <c r="X12" i="12"/>
  <c r="W12" i="12"/>
  <c r="V12" i="12"/>
  <c r="U12" i="12"/>
  <c r="T12" i="12"/>
  <c r="S12" i="12"/>
  <c r="R12" i="12"/>
  <c r="Q12" i="12"/>
  <c r="P12" i="12"/>
  <c r="O12" i="12"/>
  <c r="N12" i="12"/>
  <c r="M12" i="12"/>
  <c r="L12" i="12"/>
  <c r="K12" i="12"/>
  <c r="J12" i="12"/>
  <c r="I12" i="12"/>
  <c r="H12" i="12"/>
  <c r="G12" i="12"/>
  <c r="F12" i="12"/>
  <c r="E12" i="12"/>
  <c r="D12" i="12"/>
  <c r="C12" i="12"/>
  <c r="B12" i="12"/>
  <c r="AC11" i="12"/>
  <c r="X11" i="12"/>
  <c r="V11" i="12"/>
  <c r="U11" i="12"/>
  <c r="S11" i="12"/>
  <c r="R11" i="12"/>
  <c r="Q11" i="12"/>
  <c r="P11" i="12"/>
  <c r="O11" i="12"/>
  <c r="N11" i="12"/>
  <c r="M11" i="12"/>
  <c r="L11" i="12"/>
  <c r="K11" i="12"/>
  <c r="J11" i="12"/>
  <c r="I11" i="12"/>
  <c r="H11" i="12"/>
  <c r="G11" i="12"/>
  <c r="F11" i="12"/>
  <c r="E11" i="12"/>
  <c r="C11" i="12"/>
  <c r="B11" i="12"/>
  <c r="AC10" i="12"/>
  <c r="X10" i="12"/>
  <c r="V10" i="12"/>
  <c r="U10" i="12"/>
  <c r="S10" i="12"/>
  <c r="R10" i="12"/>
  <c r="Q10" i="12"/>
  <c r="P10" i="12"/>
  <c r="O10" i="12"/>
  <c r="N10" i="12"/>
  <c r="M10" i="12"/>
  <c r="L10" i="12"/>
  <c r="K10" i="12"/>
  <c r="J10" i="12"/>
  <c r="I10" i="12"/>
  <c r="H10" i="12"/>
  <c r="G10" i="12"/>
  <c r="F10" i="12"/>
  <c r="E10" i="12"/>
  <c r="C10" i="12"/>
  <c r="B10" i="12"/>
  <c r="AD9" i="12"/>
  <c r="AC9" i="12"/>
  <c r="AB9" i="12"/>
  <c r="AA9" i="12"/>
  <c r="Z9" i="12"/>
  <c r="Y9" i="12"/>
  <c r="X9" i="12"/>
  <c r="W9" i="12"/>
  <c r="V9" i="12"/>
  <c r="U9" i="12"/>
  <c r="T9" i="12"/>
  <c r="S9" i="12"/>
  <c r="R9" i="12"/>
  <c r="Q9" i="12"/>
  <c r="P9" i="12"/>
  <c r="O9" i="12"/>
  <c r="N9" i="12"/>
  <c r="M9" i="12"/>
  <c r="L9" i="12"/>
  <c r="K9" i="12"/>
  <c r="J9" i="12"/>
  <c r="I9" i="12"/>
  <c r="H9" i="12"/>
  <c r="G9" i="12"/>
  <c r="F9" i="12"/>
  <c r="E9" i="12"/>
  <c r="D9" i="12"/>
  <c r="C9" i="12"/>
  <c r="B9" i="12"/>
  <c r="AD8" i="12"/>
  <c r="AC8" i="12"/>
  <c r="AB8" i="12"/>
  <c r="AA8" i="12"/>
  <c r="Z8" i="12"/>
  <c r="Y8" i="12"/>
  <c r="X8" i="12"/>
  <c r="W8" i="12"/>
  <c r="V8" i="12"/>
  <c r="U8" i="12"/>
  <c r="T8" i="12"/>
  <c r="S8" i="12"/>
  <c r="R8" i="12"/>
  <c r="Q8" i="12"/>
  <c r="P8" i="12"/>
  <c r="O8" i="12"/>
  <c r="N8" i="12"/>
  <c r="M8" i="12"/>
  <c r="L8" i="12"/>
  <c r="K8" i="12"/>
  <c r="J8" i="12"/>
  <c r="I8" i="12"/>
  <c r="H8" i="12"/>
  <c r="G8" i="12"/>
  <c r="F8" i="12"/>
  <c r="E8" i="12"/>
  <c r="D8" i="12"/>
  <c r="C8" i="12"/>
  <c r="B8"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C7" i="12"/>
  <c r="B7" i="12"/>
  <c r="AC6" i="12"/>
  <c r="X6" i="12"/>
  <c r="V6" i="12"/>
  <c r="U6" i="12"/>
  <c r="S6" i="12"/>
  <c r="R6" i="12"/>
  <c r="Q6" i="12"/>
  <c r="P6" i="12"/>
  <c r="O6" i="12"/>
  <c r="N6" i="12"/>
  <c r="M6" i="12"/>
  <c r="L6" i="12"/>
  <c r="K6" i="12"/>
  <c r="J6" i="12"/>
  <c r="I6" i="12"/>
  <c r="H6" i="12"/>
  <c r="G6" i="12"/>
  <c r="F6" i="12"/>
  <c r="E6" i="12"/>
  <c r="C6" i="12"/>
  <c r="B6" i="12"/>
  <c r="AC5" i="12"/>
  <c r="X5" i="12"/>
  <c r="V5" i="12"/>
  <c r="U5" i="12"/>
  <c r="S5" i="12"/>
  <c r="R5" i="12"/>
  <c r="Q5" i="12"/>
  <c r="P5" i="12"/>
  <c r="O5" i="12"/>
  <c r="N5" i="12"/>
  <c r="M5" i="12"/>
  <c r="L5" i="12"/>
  <c r="K5" i="12"/>
  <c r="J5" i="12"/>
  <c r="I5" i="12"/>
  <c r="H5" i="12"/>
  <c r="G5" i="12"/>
  <c r="F5" i="12"/>
  <c r="E5" i="12"/>
  <c r="C5" i="12"/>
  <c r="B5" i="12"/>
  <c r="AD4" i="12"/>
  <c r="AC4" i="12"/>
  <c r="AB4" i="12"/>
  <c r="AA4" i="12"/>
  <c r="Z4" i="12"/>
  <c r="Y4" i="12"/>
  <c r="X4" i="12"/>
  <c r="W4" i="12"/>
  <c r="V4" i="12"/>
  <c r="U4" i="12"/>
  <c r="T4" i="12"/>
  <c r="S4" i="12"/>
  <c r="R4" i="12"/>
  <c r="Q4" i="12"/>
  <c r="P4" i="12"/>
  <c r="O4" i="12"/>
  <c r="N4" i="12"/>
  <c r="M4" i="12"/>
  <c r="L4" i="12"/>
  <c r="K4" i="12"/>
  <c r="J4" i="12"/>
  <c r="I4" i="12"/>
  <c r="H4" i="12"/>
  <c r="G4" i="12"/>
  <c r="F4" i="12"/>
  <c r="E4" i="12"/>
  <c r="D4" i="12"/>
  <c r="C4" i="12"/>
  <c r="B4"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C3" i="12"/>
  <c r="B3" i="12"/>
  <c r="AD2" i="12"/>
  <c r="AC2" i="12"/>
  <c r="AB2" i="12"/>
  <c r="AA2" i="12"/>
  <c r="Z2" i="12"/>
  <c r="Y2" i="12"/>
  <c r="X2" i="12"/>
  <c r="W2" i="12"/>
  <c r="V2" i="12"/>
  <c r="U2" i="12"/>
  <c r="T2" i="12"/>
  <c r="S2" i="12"/>
  <c r="R2" i="12"/>
  <c r="Q2" i="12"/>
  <c r="P2" i="12"/>
  <c r="O2" i="12"/>
  <c r="N2" i="12"/>
  <c r="M2" i="12"/>
  <c r="L2" i="12"/>
  <c r="K2" i="12"/>
  <c r="J2" i="12"/>
  <c r="I2" i="12"/>
  <c r="H2" i="12"/>
  <c r="G2" i="12"/>
  <c r="F2" i="12"/>
  <c r="E2" i="12"/>
  <c r="D2" i="12"/>
  <c r="C2" i="12"/>
  <c r="B2" i="12"/>
  <c r="AD110" i="11"/>
  <c r="AC110" i="11"/>
  <c r="AD109" i="11"/>
  <c r="AC109" i="11"/>
  <c r="AD108" i="11"/>
  <c r="AC108" i="11"/>
  <c r="AD107" i="11"/>
  <c r="AC107" i="11"/>
  <c r="AD106" i="11"/>
  <c r="AC106" i="11"/>
  <c r="AD105" i="11"/>
  <c r="AC105" i="11"/>
  <c r="AD104" i="11"/>
  <c r="AC104" i="11"/>
  <c r="AD103" i="11"/>
  <c r="AC103" i="11"/>
  <c r="AD102" i="11"/>
  <c r="AC102" i="11"/>
  <c r="AD101" i="11"/>
  <c r="AC101" i="11"/>
  <c r="AD100" i="11"/>
  <c r="AC100" i="11"/>
  <c r="AD99" i="11"/>
  <c r="AC99" i="11"/>
  <c r="AD98" i="11"/>
  <c r="AC98" i="11"/>
  <c r="AD97" i="11"/>
  <c r="AC97" i="11"/>
  <c r="AD96" i="11"/>
  <c r="AC96" i="11"/>
  <c r="AD95" i="11"/>
  <c r="AC95" i="11"/>
  <c r="AD94" i="11"/>
  <c r="AC94" i="11"/>
  <c r="AD93" i="11"/>
  <c r="AC93" i="11"/>
  <c r="AD92" i="11"/>
  <c r="AC92" i="11"/>
  <c r="AD91" i="11"/>
  <c r="AC91" i="11"/>
  <c r="AD90" i="11"/>
  <c r="AC90" i="11"/>
  <c r="AC89" i="11"/>
  <c r="AC88" i="11"/>
  <c r="AC87" i="11"/>
  <c r="AC86" i="11"/>
  <c r="AD85" i="11"/>
  <c r="AC85" i="11"/>
  <c r="AD84" i="11"/>
  <c r="AC84" i="11"/>
  <c r="AC83" i="11"/>
  <c r="AD82" i="11"/>
  <c r="AC82" i="11"/>
  <c r="AC81" i="11"/>
  <c r="AC80" i="11"/>
  <c r="AD79" i="11"/>
  <c r="AC79" i="11"/>
  <c r="AC78" i="11"/>
  <c r="AC77" i="11"/>
  <c r="AD76" i="11"/>
  <c r="AC76" i="11"/>
  <c r="AC75" i="11"/>
  <c r="AD74" i="11"/>
  <c r="AC74" i="11"/>
  <c r="AD73" i="11"/>
  <c r="AC73" i="11"/>
  <c r="AD72" i="11"/>
  <c r="AC72" i="11"/>
  <c r="AD71" i="11"/>
  <c r="AC71" i="11"/>
  <c r="AD70" i="11"/>
  <c r="AC70" i="11"/>
  <c r="AD69" i="11"/>
  <c r="AC69" i="11"/>
  <c r="AC68" i="11"/>
  <c r="AC67" i="11"/>
  <c r="AD66" i="11"/>
  <c r="AC66" i="11"/>
  <c r="AD65" i="11"/>
  <c r="AC65" i="11"/>
  <c r="AC64" i="11"/>
  <c r="AC63" i="11"/>
  <c r="AD62" i="11"/>
  <c r="AC62" i="11"/>
  <c r="AC61" i="11"/>
  <c r="AC60" i="11"/>
  <c r="AD59" i="11"/>
  <c r="AC59" i="11"/>
  <c r="AD58" i="11"/>
  <c r="AC58" i="11"/>
  <c r="AC57" i="11"/>
  <c r="AC56" i="11"/>
  <c r="AD55" i="11"/>
  <c r="AC55" i="11"/>
  <c r="AC54" i="11"/>
  <c r="AC53" i="11"/>
  <c r="AD52" i="11"/>
  <c r="AC52" i="11"/>
  <c r="AD51" i="11"/>
  <c r="AC51" i="11"/>
  <c r="AD50" i="11"/>
  <c r="AC50" i="11"/>
  <c r="AD49" i="11"/>
  <c r="AC49" i="11"/>
  <c r="AD48" i="11"/>
  <c r="AC48" i="11"/>
  <c r="AC47" i="11"/>
  <c r="AD46" i="11"/>
  <c r="AC46" i="11"/>
  <c r="AD45" i="11"/>
  <c r="AC45" i="11"/>
  <c r="AD44" i="11"/>
  <c r="AC44" i="11"/>
  <c r="AC43" i="11"/>
  <c r="AC42" i="11"/>
  <c r="AD41" i="11"/>
  <c r="AC41" i="11"/>
  <c r="AD40" i="11"/>
  <c r="AC40" i="11"/>
  <c r="AC39" i="11"/>
  <c r="AC38" i="11"/>
  <c r="AC37" i="11"/>
  <c r="AC36" i="11"/>
  <c r="AD35" i="11"/>
  <c r="AC35" i="11"/>
  <c r="AC34" i="11"/>
  <c r="AD33" i="11"/>
  <c r="AC33" i="11"/>
  <c r="AD32" i="11"/>
  <c r="AC32" i="11"/>
  <c r="AC31" i="11"/>
  <c r="AD30" i="11"/>
  <c r="AC30" i="11"/>
  <c r="AD29" i="11"/>
  <c r="AC29" i="11"/>
  <c r="AD28" i="11"/>
  <c r="AC28" i="11"/>
  <c r="AC27" i="11"/>
  <c r="AC26" i="11"/>
  <c r="AC25" i="11"/>
  <c r="AD24" i="11"/>
  <c r="AC24" i="11"/>
  <c r="AD23" i="11"/>
  <c r="AC23" i="11"/>
  <c r="AD22" i="11"/>
  <c r="AC22" i="11"/>
  <c r="AD21" i="11"/>
  <c r="AC21" i="11"/>
  <c r="AD20" i="11"/>
  <c r="AC20" i="11"/>
  <c r="AC19" i="11"/>
  <c r="AD18" i="11"/>
  <c r="AC18" i="11"/>
  <c r="AC17" i="11"/>
  <c r="AD16" i="11"/>
  <c r="AC16" i="11"/>
  <c r="AD15" i="11"/>
  <c r="AC15" i="11"/>
  <c r="AD14" i="11"/>
  <c r="AC14" i="11"/>
  <c r="AC13" i="11"/>
  <c r="AD12" i="11"/>
  <c r="AC12" i="11"/>
  <c r="AD11" i="11"/>
  <c r="AC11" i="11"/>
  <c r="AD10" i="11"/>
  <c r="AC10" i="11"/>
  <c r="AC9" i="11"/>
  <c r="AD8" i="11"/>
  <c r="AC8" i="11"/>
  <c r="AD7" i="11"/>
  <c r="AC7" i="11"/>
  <c r="AD6" i="11"/>
  <c r="AC6" i="11"/>
  <c r="AD5" i="11"/>
  <c r="AC5" i="11"/>
  <c r="AD4" i="11"/>
  <c r="AC4" i="11"/>
  <c r="AD3" i="11"/>
  <c r="AC3" i="11"/>
  <c r="AD2" i="11"/>
  <c r="AC2" i="11"/>
  <c r="AD110" i="8"/>
  <c r="AC110" i="8"/>
  <c r="AB110" i="8"/>
  <c r="AA110" i="8"/>
  <c r="AD109" i="8"/>
  <c r="AC109" i="8"/>
  <c r="AB109" i="8"/>
  <c r="AA109" i="8"/>
  <c r="AD108" i="8"/>
  <c r="AC108" i="8"/>
  <c r="AB108" i="8"/>
  <c r="AA108" i="8"/>
  <c r="AD107" i="8"/>
  <c r="AC107" i="8"/>
  <c r="AB107" i="8"/>
  <c r="AA107" i="8"/>
  <c r="AD106" i="8"/>
  <c r="AC106" i="8"/>
  <c r="AB106" i="8"/>
  <c r="AA106" i="8"/>
  <c r="AD105" i="8"/>
  <c r="AC105" i="8"/>
  <c r="AB105" i="8"/>
  <c r="AA105" i="8"/>
  <c r="AD104" i="8"/>
  <c r="AC104" i="8"/>
  <c r="AB104" i="8"/>
  <c r="AA104" i="8"/>
  <c r="AD103" i="8"/>
  <c r="AC103" i="8"/>
  <c r="AB103" i="8"/>
  <c r="AA103" i="8"/>
  <c r="AD102" i="8"/>
  <c r="AC102" i="8"/>
  <c r="AB102" i="8"/>
  <c r="AA102" i="8"/>
  <c r="AD101" i="8"/>
  <c r="AC101" i="8"/>
  <c r="AB101" i="8"/>
  <c r="AA101" i="8"/>
  <c r="AD100" i="8"/>
  <c r="AC100" i="8"/>
  <c r="AB100" i="8"/>
  <c r="AA100" i="8"/>
  <c r="AD99" i="8"/>
  <c r="AC99" i="8"/>
  <c r="AB99" i="8"/>
  <c r="AA99" i="8"/>
  <c r="AD98" i="8"/>
  <c r="AC98" i="8"/>
  <c r="AB98" i="8"/>
  <c r="AA98" i="8"/>
  <c r="AD97" i="8"/>
  <c r="AC97" i="8"/>
  <c r="AB97" i="8"/>
  <c r="AA97" i="8"/>
  <c r="AD96" i="8"/>
  <c r="AC96" i="8"/>
  <c r="AB96" i="8"/>
  <c r="AA96" i="8"/>
  <c r="AD95" i="8"/>
  <c r="AC95" i="8"/>
  <c r="AB95" i="8"/>
  <c r="AA95" i="8"/>
  <c r="AD94" i="8"/>
  <c r="AC94" i="8"/>
  <c r="AB94" i="8"/>
  <c r="AA94" i="8"/>
  <c r="AD93" i="8"/>
  <c r="AC93" i="8"/>
  <c r="AD92" i="8"/>
  <c r="AC92" i="8"/>
  <c r="AB92" i="8"/>
  <c r="AA92" i="8"/>
  <c r="AD91" i="8"/>
  <c r="AC91" i="8"/>
  <c r="AB91" i="8"/>
  <c r="AD90" i="8"/>
  <c r="AC90" i="8"/>
  <c r="AB90" i="8"/>
  <c r="AA90" i="8"/>
  <c r="AD89" i="8"/>
  <c r="AC89" i="8"/>
  <c r="AB89" i="8"/>
  <c r="AA89" i="8"/>
  <c r="AD88" i="8"/>
  <c r="AC88" i="8"/>
  <c r="AB88" i="8"/>
  <c r="AA88" i="8"/>
  <c r="AD87" i="8"/>
  <c r="AC87" i="8"/>
  <c r="AB87" i="8"/>
  <c r="AA87" i="8"/>
  <c r="AD86" i="8"/>
  <c r="AC86" i="8"/>
  <c r="AB86" i="8"/>
  <c r="AA86" i="8"/>
  <c r="AD85" i="8"/>
  <c r="AC85" i="8"/>
  <c r="AB85" i="8"/>
  <c r="AA85" i="8"/>
  <c r="AC84" i="8"/>
  <c r="AD83" i="8"/>
  <c r="AC83" i="8"/>
  <c r="AB83" i="8"/>
  <c r="AA83" i="8"/>
  <c r="AD82" i="8"/>
  <c r="AC82" i="8"/>
  <c r="AB82" i="8"/>
  <c r="AA82" i="8"/>
  <c r="AC81" i="8"/>
  <c r="AD80" i="8"/>
  <c r="AC80" i="8"/>
  <c r="AB80" i="8"/>
  <c r="AA80" i="8"/>
  <c r="AC79" i="8"/>
  <c r="AD78" i="8"/>
  <c r="AC78" i="8"/>
  <c r="AB78" i="8"/>
  <c r="AA78" i="8"/>
  <c r="AD77" i="8"/>
  <c r="AC77" i="8"/>
  <c r="AB77" i="8"/>
  <c r="AA77" i="8"/>
  <c r="AC76" i="8"/>
  <c r="AD75" i="8"/>
  <c r="AC75" i="8"/>
  <c r="AB75" i="8"/>
  <c r="AA75" i="8"/>
  <c r="AC74" i="8"/>
  <c r="AC73" i="8"/>
  <c r="AD72" i="8"/>
  <c r="AC72" i="8"/>
  <c r="AB72" i="8"/>
  <c r="AA72" i="8"/>
  <c r="AC71" i="8"/>
  <c r="AC70" i="8"/>
  <c r="AD69" i="8"/>
  <c r="AC69" i="8"/>
  <c r="AD68" i="8"/>
  <c r="AC68" i="8"/>
  <c r="AB68" i="8"/>
  <c r="AA68" i="8"/>
  <c r="AC67" i="8"/>
  <c r="AC66" i="8"/>
  <c r="AC65" i="8"/>
  <c r="AD64" i="8"/>
  <c r="AC64" i="8"/>
  <c r="AB64" i="8"/>
  <c r="AA64" i="8"/>
  <c r="AD63" i="8"/>
  <c r="AC63" i="8"/>
  <c r="AB63" i="8"/>
  <c r="AA63" i="8"/>
  <c r="AD62" i="8"/>
  <c r="AC62" i="8"/>
  <c r="AB62" i="8"/>
  <c r="AA62" i="8"/>
  <c r="AD61" i="8"/>
  <c r="AC61" i="8"/>
  <c r="AB61" i="8"/>
  <c r="AA61" i="8"/>
  <c r="AC60" i="8"/>
  <c r="AC59" i="8"/>
  <c r="AC58" i="8"/>
  <c r="AC57" i="8"/>
  <c r="AD56" i="8"/>
  <c r="AC56" i="8"/>
  <c r="AB56" i="8"/>
  <c r="AA56" i="8"/>
  <c r="AD55" i="8"/>
  <c r="AC55" i="8"/>
  <c r="AB55" i="8"/>
  <c r="AA55" i="8"/>
  <c r="AD54" i="8"/>
  <c r="AC54" i="8"/>
  <c r="AB54" i="8"/>
  <c r="AA54" i="8"/>
  <c r="AD53" i="8"/>
  <c r="AC53" i="8"/>
  <c r="AB53" i="8"/>
  <c r="AA53" i="8"/>
  <c r="AD52" i="8"/>
  <c r="AC52" i="8"/>
  <c r="AB52" i="8"/>
  <c r="AA52" i="8"/>
  <c r="AC51" i="8"/>
  <c r="AD50" i="8"/>
  <c r="AC50" i="8"/>
  <c r="AC49" i="8"/>
  <c r="AD48" i="8"/>
  <c r="AC48" i="8"/>
  <c r="AB48" i="8"/>
  <c r="AA48" i="8"/>
  <c r="AD47" i="8"/>
  <c r="AC47" i="8"/>
  <c r="AB47" i="8"/>
  <c r="AA47" i="8"/>
  <c r="AD46" i="8"/>
  <c r="AC46" i="8"/>
  <c r="AB46" i="8"/>
  <c r="AA46" i="8"/>
  <c r="AC45" i="8"/>
  <c r="AC44" i="8"/>
  <c r="AD43" i="8"/>
  <c r="AC43" i="8"/>
  <c r="AB43" i="8"/>
  <c r="AA43" i="8"/>
  <c r="AD42" i="8"/>
  <c r="AC42" i="8"/>
  <c r="AB42" i="8"/>
  <c r="AA42" i="8"/>
  <c r="AD41" i="8"/>
  <c r="AC41" i="8"/>
  <c r="AB41" i="8"/>
  <c r="AA41" i="8"/>
  <c r="AC40" i="8"/>
  <c r="AD39" i="8"/>
  <c r="AC39" i="8"/>
  <c r="AB39" i="8"/>
  <c r="AA39" i="8"/>
  <c r="AD38" i="8"/>
  <c r="AC38" i="8"/>
  <c r="AB38" i="8"/>
  <c r="AA38" i="8"/>
  <c r="AD37" i="8"/>
  <c r="AC37" i="8"/>
  <c r="AB37" i="8"/>
  <c r="AA37" i="8"/>
  <c r="AD36" i="8"/>
  <c r="AC36" i="8"/>
  <c r="AB36" i="8"/>
  <c r="AA36" i="8"/>
  <c r="AD35" i="8"/>
  <c r="AC35" i="8"/>
  <c r="AB35" i="8"/>
  <c r="AA35" i="8"/>
  <c r="AD34" i="8"/>
  <c r="AC34" i="8"/>
  <c r="AB34" i="8"/>
  <c r="AA34" i="8"/>
  <c r="AD33" i="8"/>
  <c r="AC33" i="8"/>
  <c r="AD32" i="8"/>
  <c r="AC32" i="8"/>
  <c r="AB32" i="8"/>
  <c r="AA32" i="8"/>
  <c r="AD31" i="8"/>
  <c r="AC31" i="8"/>
  <c r="AB31" i="8"/>
  <c r="AA31" i="8"/>
  <c r="AC30" i="8"/>
  <c r="AD29" i="8"/>
  <c r="AC29" i="8"/>
  <c r="AB29" i="8"/>
  <c r="AA29" i="8"/>
  <c r="AC28" i="8"/>
  <c r="AD27" i="8"/>
  <c r="AC27" i="8"/>
  <c r="AB27" i="8"/>
  <c r="AA27" i="8"/>
  <c r="AD26" i="8"/>
  <c r="AC26" i="8"/>
  <c r="AB26" i="8"/>
  <c r="AA26" i="8"/>
  <c r="AD25" i="8"/>
  <c r="AC25" i="8"/>
  <c r="AB25" i="8"/>
  <c r="AA25" i="8"/>
  <c r="AD24" i="8"/>
  <c r="AC24" i="8"/>
  <c r="AB24" i="8"/>
  <c r="AA24" i="8"/>
  <c r="AD23" i="8"/>
  <c r="AC23" i="8"/>
  <c r="AB23" i="8"/>
  <c r="AA23" i="8"/>
  <c r="AD22" i="8"/>
  <c r="AC22" i="8"/>
  <c r="AB22" i="8"/>
  <c r="AA22" i="8"/>
  <c r="AD21" i="8"/>
  <c r="AC21" i="8"/>
  <c r="AB21" i="8"/>
  <c r="AA21" i="8"/>
  <c r="AC20" i="8"/>
  <c r="AD19" i="8"/>
  <c r="AC19" i="8"/>
  <c r="AB19" i="8"/>
  <c r="AA19" i="8"/>
  <c r="AD18" i="8"/>
  <c r="AC18" i="8"/>
  <c r="AB18" i="8"/>
  <c r="AA18" i="8"/>
  <c r="AD17" i="8"/>
  <c r="AC17" i="8"/>
  <c r="AB17" i="8"/>
  <c r="AA17" i="8"/>
  <c r="AD16" i="8"/>
  <c r="AC16" i="8"/>
  <c r="AB16" i="8"/>
  <c r="AA16" i="8"/>
  <c r="AC15" i="8"/>
  <c r="AD14" i="8"/>
  <c r="AC14" i="8"/>
  <c r="AD13" i="8"/>
  <c r="AC13" i="8"/>
  <c r="AB13" i="8"/>
  <c r="AA13" i="8"/>
  <c r="AC12" i="8"/>
  <c r="AD11" i="8"/>
  <c r="AC11" i="8"/>
  <c r="AB11" i="8"/>
  <c r="AA11" i="8"/>
  <c r="AD10" i="8"/>
  <c r="AC10" i="8"/>
  <c r="AB10" i="8"/>
  <c r="AA10" i="8"/>
  <c r="AD9" i="8"/>
  <c r="AC9" i="8"/>
  <c r="AB9" i="8"/>
  <c r="AA9" i="8"/>
  <c r="AC8" i="8"/>
  <c r="AC7" i="8"/>
  <c r="AC6" i="8"/>
  <c r="AC5" i="8"/>
  <c r="AC4" i="8"/>
  <c r="AC3" i="8"/>
  <c r="AC2" i="8"/>
  <c r="Z110" i="8"/>
  <c r="Z109" i="8"/>
  <c r="Z108" i="8"/>
  <c r="Z107" i="8"/>
  <c r="Z106" i="8"/>
  <c r="Z105" i="8"/>
  <c r="Z104" i="8"/>
  <c r="Z103" i="8"/>
  <c r="Z102" i="8"/>
  <c r="Z101" i="8"/>
  <c r="Z100" i="8"/>
  <c r="Z99" i="8"/>
  <c r="Z98" i="8"/>
  <c r="Z97" i="8"/>
  <c r="Z96" i="8"/>
  <c r="Z95" i="8"/>
  <c r="Z94" i="8"/>
  <c r="Z92" i="8"/>
  <c r="Z90" i="8"/>
  <c r="Z89" i="8"/>
  <c r="Z88" i="8"/>
  <c r="Z87" i="8"/>
  <c r="Z86" i="8"/>
  <c r="Z85" i="8"/>
  <c r="Z83" i="8"/>
  <c r="Z82" i="8"/>
  <c r="Z80" i="8"/>
  <c r="Z78" i="8"/>
  <c r="Z77" i="8"/>
  <c r="Z75" i="8"/>
  <c r="Z72" i="8"/>
  <c r="Z68" i="8"/>
  <c r="Z64" i="8"/>
  <c r="Z63" i="8"/>
  <c r="Z62" i="8"/>
  <c r="Z61" i="8"/>
  <c r="Z56" i="8"/>
  <c r="Z55" i="8"/>
  <c r="Z54" i="8"/>
  <c r="Z53" i="8"/>
  <c r="Z52" i="8"/>
  <c r="Z48" i="8"/>
  <c r="Z47" i="8"/>
  <c r="Z46" i="8"/>
  <c r="Z43" i="8"/>
  <c r="Z42" i="8"/>
  <c r="Z41" i="8"/>
  <c r="Z39" i="8"/>
  <c r="Z38" i="8"/>
  <c r="Z37" i="8"/>
  <c r="Z36" i="8"/>
  <c r="Z35" i="8"/>
  <c r="Z34" i="8"/>
  <c r="Z32" i="8"/>
  <c r="Z31" i="8"/>
  <c r="Z29" i="8"/>
  <c r="Z27" i="8"/>
  <c r="Z26" i="8"/>
  <c r="Z25" i="8"/>
  <c r="Z24" i="8"/>
  <c r="Z23" i="8"/>
  <c r="Z22" i="8"/>
  <c r="Z21" i="8"/>
  <c r="Z19" i="8"/>
  <c r="Z18" i="8"/>
  <c r="Z17" i="8"/>
  <c r="Z16" i="8"/>
  <c r="Z13" i="8"/>
  <c r="Z11" i="8"/>
  <c r="Z10" i="8"/>
  <c r="Z9" i="8"/>
  <c r="Y110" i="8"/>
  <c r="Y109" i="8"/>
  <c r="Y108" i="8"/>
  <c r="Y107" i="8"/>
  <c r="Y106" i="8"/>
  <c r="Y105" i="8"/>
  <c r="Y104" i="8"/>
  <c r="Y103" i="8"/>
  <c r="Y102" i="8"/>
  <c r="Y101" i="8"/>
  <c r="Y100" i="8"/>
  <c r="Y99" i="8"/>
  <c r="Y98" i="8"/>
  <c r="Y97" i="8"/>
  <c r="Y96" i="8"/>
  <c r="Y95" i="8"/>
  <c r="Y94" i="8"/>
  <c r="Y92" i="8"/>
  <c r="Y90" i="8"/>
  <c r="Y89" i="8"/>
  <c r="Y88" i="8"/>
  <c r="Y87" i="8"/>
  <c r="Y86" i="8"/>
  <c r="Y85" i="8"/>
  <c r="Y83" i="8"/>
  <c r="Y82" i="8"/>
  <c r="Y80" i="8"/>
  <c r="Y78" i="8"/>
  <c r="Y77" i="8"/>
  <c r="Y75" i="8"/>
  <c r="Y72" i="8"/>
  <c r="Y68" i="8"/>
  <c r="Y64" i="8"/>
  <c r="Y63" i="8"/>
  <c r="Y62" i="8"/>
  <c r="Y61" i="8"/>
  <c r="Y56" i="8"/>
  <c r="Y55" i="8"/>
  <c r="Y54" i="8"/>
  <c r="Y53" i="8"/>
  <c r="Y52" i="8"/>
  <c r="Y48" i="8"/>
  <c r="Y47" i="8"/>
  <c r="Y46" i="8"/>
  <c r="Y43" i="8"/>
  <c r="Y42" i="8"/>
  <c r="Y41" i="8"/>
  <c r="Y39" i="8"/>
  <c r="Y38" i="8"/>
  <c r="Y37" i="8"/>
  <c r="Y36" i="8"/>
  <c r="Y35" i="8"/>
  <c r="Y34" i="8"/>
  <c r="Y32" i="8"/>
  <c r="Y31" i="8"/>
  <c r="Y29" i="8"/>
  <c r="Y27" i="8"/>
  <c r="Y26" i="8"/>
  <c r="Y25" i="8"/>
  <c r="Y24" i="8"/>
  <c r="Y23" i="8"/>
  <c r="Y22" i="8"/>
  <c r="Y21" i="8"/>
  <c r="Y19" i="8"/>
  <c r="Y18" i="8"/>
  <c r="Y17" i="8"/>
  <c r="Y16" i="8"/>
  <c r="Y13" i="8"/>
  <c r="Y11" i="8"/>
  <c r="Y10" i="8"/>
  <c r="Y9" i="8"/>
  <c r="W110" i="8"/>
  <c r="W109" i="8"/>
  <c r="W108" i="8"/>
  <c r="W107" i="8"/>
  <c r="W106" i="8"/>
  <c r="W105" i="8"/>
  <c r="W104" i="8"/>
  <c r="W103" i="8"/>
  <c r="W102" i="8"/>
  <c r="W101" i="8"/>
  <c r="W100" i="8"/>
  <c r="W99" i="8"/>
  <c r="W98" i="8"/>
  <c r="W97" i="8"/>
  <c r="W96" i="8"/>
  <c r="W95" i="8"/>
  <c r="W94" i="8"/>
  <c r="W93" i="8"/>
  <c r="W92" i="8"/>
  <c r="W91" i="8"/>
  <c r="W90" i="8"/>
  <c r="W89" i="8"/>
  <c r="W88" i="8"/>
  <c r="W87" i="8"/>
  <c r="W86" i="8"/>
  <c r="W85" i="8"/>
  <c r="W84" i="8"/>
  <c r="W83" i="8"/>
  <c r="W82" i="8"/>
  <c r="W81" i="8"/>
  <c r="W80" i="8"/>
  <c r="W79" i="8"/>
  <c r="W78" i="8"/>
  <c r="W77" i="8"/>
  <c r="W76" i="8"/>
  <c r="W75" i="8"/>
  <c r="W74" i="8"/>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4" i="8"/>
  <c r="W13" i="8"/>
  <c r="W12" i="8"/>
  <c r="W11" i="8"/>
  <c r="W10" i="8"/>
  <c r="W9" i="8"/>
  <c r="W8" i="8"/>
  <c r="W7" i="8"/>
  <c r="W6" i="8"/>
  <c r="W5" i="8"/>
  <c r="W4" i="8"/>
  <c r="W3" i="8"/>
  <c r="W2" i="8"/>
  <c r="W15" i="8"/>
  <c r="M10" i="11"/>
  <c r="M9" i="11"/>
  <c r="AB110" i="11"/>
  <c r="AA110" i="11"/>
  <c r="Z110" i="11"/>
  <c r="Y110" i="11"/>
  <c r="X110" i="11"/>
  <c r="W110" i="11"/>
  <c r="V110" i="11"/>
  <c r="U110" i="11"/>
  <c r="T110" i="11"/>
  <c r="S110" i="11"/>
  <c r="R110" i="11"/>
  <c r="Q110" i="11"/>
  <c r="P110" i="11"/>
  <c r="O110" i="11"/>
  <c r="N110" i="11"/>
  <c r="M110" i="11"/>
  <c r="L110" i="11"/>
  <c r="K110" i="11"/>
  <c r="J110" i="11"/>
  <c r="I110" i="11"/>
  <c r="H110" i="11"/>
  <c r="G110" i="11"/>
  <c r="F110" i="11"/>
  <c r="E110" i="11"/>
  <c r="D110" i="11"/>
  <c r="AB109" i="11"/>
  <c r="AA109" i="11"/>
  <c r="Z109" i="11"/>
  <c r="Y109" i="11"/>
  <c r="X109" i="11"/>
  <c r="W109" i="11"/>
  <c r="V109" i="11"/>
  <c r="U109" i="11"/>
  <c r="T109" i="11"/>
  <c r="S109" i="11"/>
  <c r="R109" i="11"/>
  <c r="Q109" i="11"/>
  <c r="P109" i="11"/>
  <c r="O109" i="11"/>
  <c r="N109" i="11"/>
  <c r="M109" i="11"/>
  <c r="L109" i="11"/>
  <c r="K109" i="11"/>
  <c r="J109" i="11"/>
  <c r="I109" i="11"/>
  <c r="H109" i="11"/>
  <c r="G109" i="11"/>
  <c r="F109" i="11"/>
  <c r="E109" i="11"/>
  <c r="D109" i="1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X92" i="11"/>
  <c r="V92" i="11"/>
  <c r="U92" i="11"/>
  <c r="T92" i="11"/>
  <c r="S92" i="11"/>
  <c r="R92" i="11"/>
  <c r="Q92" i="11"/>
  <c r="P92" i="11"/>
  <c r="O92" i="11"/>
  <c r="N92" i="11"/>
  <c r="M92" i="11"/>
  <c r="L92" i="11"/>
  <c r="K92" i="11"/>
  <c r="J92" i="11"/>
  <c r="I92" i="11"/>
  <c r="H92" i="11"/>
  <c r="G92" i="11"/>
  <c r="F92" i="11"/>
  <c r="E92" i="11"/>
  <c r="D92"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X90" i="11"/>
  <c r="V90" i="11"/>
  <c r="U90" i="11"/>
  <c r="S90" i="11"/>
  <c r="R90" i="11"/>
  <c r="Q90" i="11"/>
  <c r="P90" i="11"/>
  <c r="O90" i="11"/>
  <c r="N90" i="11"/>
  <c r="M90" i="11"/>
  <c r="L90" i="11"/>
  <c r="K90" i="11"/>
  <c r="J90" i="11"/>
  <c r="I90" i="11"/>
  <c r="H90" i="11"/>
  <c r="G90" i="11"/>
  <c r="F90" i="11"/>
  <c r="E90" i="11"/>
  <c r="D90" i="11"/>
  <c r="X89" i="11"/>
  <c r="V89" i="11"/>
  <c r="U89" i="11"/>
  <c r="T89" i="11"/>
  <c r="S89" i="11"/>
  <c r="R89" i="11"/>
  <c r="Q89" i="11"/>
  <c r="P89" i="11"/>
  <c r="O89" i="11"/>
  <c r="N89" i="11"/>
  <c r="M89" i="11"/>
  <c r="L89" i="11"/>
  <c r="K89" i="11"/>
  <c r="J89" i="11"/>
  <c r="I89" i="11"/>
  <c r="H89" i="11"/>
  <c r="G89" i="11"/>
  <c r="F89" i="11"/>
  <c r="E89" i="11"/>
  <c r="D89" i="11"/>
  <c r="X88" i="11"/>
  <c r="V88" i="11"/>
  <c r="U88" i="11"/>
  <c r="S88" i="11"/>
  <c r="R88" i="11"/>
  <c r="Q88" i="11"/>
  <c r="P88" i="11"/>
  <c r="O88" i="11"/>
  <c r="N88" i="11"/>
  <c r="M88" i="11"/>
  <c r="L88" i="11"/>
  <c r="K88" i="11"/>
  <c r="J88" i="11"/>
  <c r="I88" i="11"/>
  <c r="H88" i="11"/>
  <c r="G88" i="11"/>
  <c r="F88" i="11"/>
  <c r="E88" i="11"/>
  <c r="D88" i="11"/>
  <c r="X87" i="11"/>
  <c r="V87" i="11"/>
  <c r="U87" i="11"/>
  <c r="S87" i="11"/>
  <c r="R87" i="11"/>
  <c r="Q87" i="11"/>
  <c r="P87" i="11"/>
  <c r="O87" i="11"/>
  <c r="N87" i="11"/>
  <c r="M87" i="11"/>
  <c r="L87" i="11"/>
  <c r="K87" i="11"/>
  <c r="J87" i="11"/>
  <c r="I87" i="11"/>
  <c r="H87" i="11"/>
  <c r="G87" i="11"/>
  <c r="F87" i="11"/>
  <c r="E87" i="11"/>
  <c r="D87" i="11"/>
  <c r="X86" i="11"/>
  <c r="V86" i="11"/>
  <c r="U86" i="11"/>
  <c r="T86" i="11"/>
  <c r="S86" i="11"/>
  <c r="R86" i="11"/>
  <c r="Q86" i="11"/>
  <c r="P86" i="11"/>
  <c r="O86" i="11"/>
  <c r="N86" i="11"/>
  <c r="M86" i="11"/>
  <c r="L86" i="11"/>
  <c r="K86" i="11"/>
  <c r="J86" i="11"/>
  <c r="I86" i="11"/>
  <c r="H86" i="11"/>
  <c r="G86" i="11"/>
  <c r="F86" i="11"/>
  <c r="E86" i="11"/>
  <c r="D86"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X83" i="11"/>
  <c r="V83" i="11"/>
  <c r="U83" i="11"/>
  <c r="S83" i="11"/>
  <c r="R83" i="11"/>
  <c r="Q83" i="11"/>
  <c r="P83" i="11"/>
  <c r="O83" i="11"/>
  <c r="N83" i="11"/>
  <c r="M83" i="11"/>
  <c r="L83" i="11"/>
  <c r="K83" i="11"/>
  <c r="J83" i="11"/>
  <c r="I83" i="11"/>
  <c r="H83" i="11"/>
  <c r="G83" i="11"/>
  <c r="F83" i="11"/>
  <c r="E83" i="11"/>
  <c r="D83"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X81" i="11"/>
  <c r="V81" i="11"/>
  <c r="U81" i="11"/>
  <c r="T81" i="11"/>
  <c r="S81" i="11"/>
  <c r="R81" i="11"/>
  <c r="Q81" i="11"/>
  <c r="P81" i="11"/>
  <c r="O81" i="11"/>
  <c r="N81" i="11"/>
  <c r="M81" i="11"/>
  <c r="L81" i="11"/>
  <c r="K81" i="11"/>
  <c r="J81" i="11"/>
  <c r="I81" i="11"/>
  <c r="H81" i="11"/>
  <c r="G81" i="11"/>
  <c r="F81" i="11"/>
  <c r="E81" i="11"/>
  <c r="D81" i="11"/>
  <c r="X80" i="11"/>
  <c r="V80" i="11"/>
  <c r="U80" i="11"/>
  <c r="S80" i="11"/>
  <c r="R80" i="11"/>
  <c r="Q80" i="11"/>
  <c r="P80" i="11"/>
  <c r="O80" i="11"/>
  <c r="N80" i="11"/>
  <c r="M80" i="11"/>
  <c r="L80" i="11"/>
  <c r="K80" i="11"/>
  <c r="J80" i="11"/>
  <c r="I80" i="11"/>
  <c r="H80" i="11"/>
  <c r="G80" i="11"/>
  <c r="F80" i="11"/>
  <c r="E80" i="11"/>
  <c r="D80" i="11"/>
  <c r="X79" i="11"/>
  <c r="V79" i="11"/>
  <c r="U79" i="11"/>
  <c r="S79" i="11"/>
  <c r="R79" i="11"/>
  <c r="Q79" i="11"/>
  <c r="P79" i="11"/>
  <c r="O79" i="11"/>
  <c r="N79" i="11"/>
  <c r="M79" i="11"/>
  <c r="L79" i="11"/>
  <c r="K79" i="11"/>
  <c r="J79" i="11"/>
  <c r="I79" i="11"/>
  <c r="H79" i="11"/>
  <c r="G79" i="11"/>
  <c r="F79" i="11"/>
  <c r="E79" i="11"/>
  <c r="D79" i="11"/>
  <c r="X78" i="11"/>
  <c r="V78" i="11"/>
  <c r="U78" i="11"/>
  <c r="T78" i="11"/>
  <c r="S78" i="11"/>
  <c r="R78" i="11"/>
  <c r="Q78" i="11"/>
  <c r="P78" i="11"/>
  <c r="O78" i="11"/>
  <c r="N78" i="11"/>
  <c r="M78" i="11"/>
  <c r="L78" i="11"/>
  <c r="K78" i="11"/>
  <c r="J78" i="11"/>
  <c r="I78" i="11"/>
  <c r="H78" i="11"/>
  <c r="G78" i="11"/>
  <c r="F78" i="11"/>
  <c r="E78" i="11"/>
  <c r="X77" i="11"/>
  <c r="V77" i="11"/>
  <c r="U77" i="11"/>
  <c r="S77" i="11"/>
  <c r="R77" i="11"/>
  <c r="Q77" i="11"/>
  <c r="P77" i="11"/>
  <c r="O77" i="11"/>
  <c r="N77" i="11"/>
  <c r="M77" i="11"/>
  <c r="L77" i="11"/>
  <c r="K77" i="11"/>
  <c r="J77" i="11"/>
  <c r="I77" i="11"/>
  <c r="H77" i="11"/>
  <c r="G77" i="11"/>
  <c r="F77" i="11"/>
  <c r="E77" i="11"/>
  <c r="D77"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X75" i="11"/>
  <c r="V75" i="11"/>
  <c r="U75" i="11"/>
  <c r="S75" i="11"/>
  <c r="R75" i="11"/>
  <c r="Q75" i="11"/>
  <c r="P75" i="11"/>
  <c r="O75" i="11"/>
  <c r="N75" i="11"/>
  <c r="M75" i="11"/>
  <c r="L75" i="11"/>
  <c r="K75" i="11"/>
  <c r="J75" i="11"/>
  <c r="I75" i="11"/>
  <c r="H75" i="11"/>
  <c r="G75" i="11"/>
  <c r="F75" i="11"/>
  <c r="E75" i="11"/>
  <c r="D75"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AB73" i="11"/>
  <c r="AA73" i="11"/>
  <c r="Z73" i="11"/>
  <c r="Y73" i="11"/>
  <c r="X73" i="11"/>
  <c r="W73" i="11"/>
  <c r="V73" i="11"/>
  <c r="U73" i="11"/>
  <c r="T73" i="11"/>
  <c r="S73" i="11"/>
  <c r="R73" i="11"/>
  <c r="Q73" i="11"/>
  <c r="P73" i="11"/>
  <c r="O73" i="11"/>
  <c r="N73" i="11"/>
  <c r="M73" i="11"/>
  <c r="L73" i="11"/>
  <c r="K73" i="11"/>
  <c r="J73" i="11"/>
  <c r="I73" i="11"/>
  <c r="H73" i="11"/>
  <c r="G73" i="11"/>
  <c r="F73" i="11"/>
  <c r="E73" i="11"/>
  <c r="D73" i="11"/>
  <c r="AB72" i="11"/>
  <c r="AA72" i="11"/>
  <c r="Z72" i="11"/>
  <c r="Y72" i="11"/>
  <c r="X72" i="11"/>
  <c r="W72" i="11"/>
  <c r="V72" i="11"/>
  <c r="U72" i="11"/>
  <c r="T72" i="11"/>
  <c r="S72" i="11"/>
  <c r="R72" i="11"/>
  <c r="Q72" i="11"/>
  <c r="P72" i="11"/>
  <c r="O72" i="11"/>
  <c r="N72" i="11"/>
  <c r="M72" i="11"/>
  <c r="L72" i="11"/>
  <c r="K72" i="11"/>
  <c r="J72" i="11"/>
  <c r="I72" i="11"/>
  <c r="H72" i="11"/>
  <c r="G72" i="11"/>
  <c r="F72" i="11"/>
  <c r="E72" i="11"/>
  <c r="D72" i="11"/>
  <c r="AB71" i="11"/>
  <c r="AA71" i="11"/>
  <c r="Z71" i="11"/>
  <c r="Y71" i="11"/>
  <c r="X71" i="11"/>
  <c r="W71" i="11"/>
  <c r="V71" i="11"/>
  <c r="U71" i="11"/>
  <c r="T71" i="11"/>
  <c r="S71" i="11"/>
  <c r="R71" i="11"/>
  <c r="Q71" i="11"/>
  <c r="P71" i="11"/>
  <c r="O71" i="11"/>
  <c r="N71" i="11"/>
  <c r="M71" i="11"/>
  <c r="L71" i="11"/>
  <c r="K71" i="11"/>
  <c r="J71" i="11"/>
  <c r="I71" i="11"/>
  <c r="H71" i="11"/>
  <c r="G71" i="11"/>
  <c r="F71" i="11"/>
  <c r="E71" i="11"/>
  <c r="D71" i="11"/>
  <c r="AB70" i="11"/>
  <c r="AA70" i="11"/>
  <c r="Z70" i="11"/>
  <c r="Y70" i="11"/>
  <c r="X70" i="11"/>
  <c r="W70" i="11"/>
  <c r="V70" i="11"/>
  <c r="U70" i="11"/>
  <c r="T70" i="11"/>
  <c r="S70" i="11"/>
  <c r="R70" i="11"/>
  <c r="Q70" i="11"/>
  <c r="P70" i="11"/>
  <c r="O70" i="11"/>
  <c r="N70" i="11"/>
  <c r="M70" i="11"/>
  <c r="L70" i="11"/>
  <c r="K70" i="11"/>
  <c r="J70" i="11"/>
  <c r="I70" i="11"/>
  <c r="H70" i="11"/>
  <c r="G70" i="11"/>
  <c r="F70" i="11"/>
  <c r="E70" i="11"/>
  <c r="D70" i="11"/>
  <c r="AB69" i="11"/>
  <c r="AA69" i="11"/>
  <c r="Z69" i="11"/>
  <c r="Y69" i="11"/>
  <c r="X69" i="11"/>
  <c r="W69" i="11"/>
  <c r="V69" i="11"/>
  <c r="U69" i="11"/>
  <c r="T69" i="11"/>
  <c r="S69" i="11"/>
  <c r="R69" i="11"/>
  <c r="Q69" i="11"/>
  <c r="P69" i="11"/>
  <c r="O69" i="11"/>
  <c r="N69" i="11"/>
  <c r="M69" i="11"/>
  <c r="L69" i="11"/>
  <c r="K69" i="11"/>
  <c r="J69" i="11"/>
  <c r="I69" i="11"/>
  <c r="H69" i="11"/>
  <c r="G69" i="11"/>
  <c r="F69" i="11"/>
  <c r="E69" i="11"/>
  <c r="D69" i="11"/>
  <c r="X68" i="11"/>
  <c r="V68" i="11"/>
  <c r="U68" i="11"/>
  <c r="S68" i="11"/>
  <c r="R68" i="11"/>
  <c r="Q68" i="11"/>
  <c r="P68" i="11"/>
  <c r="O68" i="11"/>
  <c r="N68" i="11"/>
  <c r="M68" i="11"/>
  <c r="L68" i="11"/>
  <c r="K68" i="11"/>
  <c r="J68" i="11"/>
  <c r="I68" i="11"/>
  <c r="H68" i="11"/>
  <c r="G68" i="11"/>
  <c r="F68" i="11"/>
  <c r="E68" i="11"/>
  <c r="D68" i="11"/>
  <c r="X67" i="11"/>
  <c r="V67" i="11"/>
  <c r="U67" i="11"/>
  <c r="S67" i="11"/>
  <c r="R67" i="11"/>
  <c r="Q67" i="11"/>
  <c r="P67" i="11"/>
  <c r="O67" i="11"/>
  <c r="N67" i="11"/>
  <c r="M67" i="11"/>
  <c r="L67" i="11"/>
  <c r="K67" i="11"/>
  <c r="J67" i="11"/>
  <c r="I67" i="11"/>
  <c r="H67" i="11"/>
  <c r="G67" i="11"/>
  <c r="F67" i="11"/>
  <c r="E67" i="11"/>
  <c r="D67" i="11"/>
  <c r="AB66" i="11"/>
  <c r="AA66" i="11"/>
  <c r="Z66" i="11"/>
  <c r="Y66" i="11"/>
  <c r="X66" i="11"/>
  <c r="W66" i="11"/>
  <c r="V66" i="11"/>
  <c r="U66" i="11"/>
  <c r="T66" i="11"/>
  <c r="S66" i="11"/>
  <c r="R66" i="11"/>
  <c r="Q66" i="11"/>
  <c r="P66" i="11"/>
  <c r="O66" i="11"/>
  <c r="N66" i="11"/>
  <c r="M66" i="11"/>
  <c r="L66" i="11"/>
  <c r="K66" i="11"/>
  <c r="J66" i="11"/>
  <c r="I66" i="11"/>
  <c r="H66" i="11"/>
  <c r="G66" i="11"/>
  <c r="F66" i="11"/>
  <c r="E66" i="11"/>
  <c r="D66"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X64" i="11"/>
  <c r="V64" i="11"/>
  <c r="U64" i="11"/>
  <c r="S64" i="11"/>
  <c r="R64" i="11"/>
  <c r="Q64" i="11"/>
  <c r="P64" i="11"/>
  <c r="O64" i="11"/>
  <c r="N64" i="11"/>
  <c r="M64" i="11"/>
  <c r="L64" i="11"/>
  <c r="K64" i="11"/>
  <c r="J64" i="11"/>
  <c r="I64" i="11"/>
  <c r="H64" i="11"/>
  <c r="G64" i="11"/>
  <c r="F64" i="11"/>
  <c r="E64" i="11"/>
  <c r="D64" i="11"/>
  <c r="X63" i="11"/>
  <c r="V63" i="11"/>
  <c r="U63" i="11"/>
  <c r="S63" i="11"/>
  <c r="R63" i="11"/>
  <c r="Q63" i="11"/>
  <c r="P63" i="11"/>
  <c r="O63" i="11"/>
  <c r="N63" i="11"/>
  <c r="M63" i="11"/>
  <c r="L63" i="11"/>
  <c r="K63" i="11"/>
  <c r="J63" i="11"/>
  <c r="I63" i="11"/>
  <c r="H63" i="11"/>
  <c r="G63" i="11"/>
  <c r="F63" i="11"/>
  <c r="E63" i="11"/>
  <c r="D63" i="11"/>
  <c r="AB62" i="11"/>
  <c r="AA62" i="11"/>
  <c r="Z62" i="11"/>
  <c r="Y62" i="11"/>
  <c r="X62" i="11"/>
  <c r="W62" i="11"/>
  <c r="V62" i="11"/>
  <c r="U62" i="11"/>
  <c r="T62" i="11"/>
  <c r="S62" i="11"/>
  <c r="R62" i="11"/>
  <c r="Q62" i="11"/>
  <c r="P62" i="11"/>
  <c r="O62" i="11"/>
  <c r="N62" i="11"/>
  <c r="M62" i="11"/>
  <c r="L62" i="11"/>
  <c r="K62" i="11"/>
  <c r="J62" i="11"/>
  <c r="I62" i="11"/>
  <c r="H62" i="11"/>
  <c r="G62" i="11"/>
  <c r="F62" i="11"/>
  <c r="E62" i="11"/>
  <c r="D62" i="11"/>
  <c r="X61" i="11"/>
  <c r="V61" i="11"/>
  <c r="U61" i="11"/>
  <c r="S61" i="11"/>
  <c r="R61" i="11"/>
  <c r="Q61" i="11"/>
  <c r="P61" i="11"/>
  <c r="O61" i="11"/>
  <c r="N61" i="11"/>
  <c r="M61" i="11"/>
  <c r="L61" i="11"/>
  <c r="K61" i="11"/>
  <c r="J61" i="11"/>
  <c r="I61" i="11"/>
  <c r="H61" i="11"/>
  <c r="G61" i="11"/>
  <c r="F61" i="11"/>
  <c r="E61" i="11"/>
  <c r="X60" i="11"/>
  <c r="V60" i="11"/>
  <c r="U60" i="11"/>
  <c r="S60" i="11"/>
  <c r="R60" i="11"/>
  <c r="Q60" i="11"/>
  <c r="P60" i="11"/>
  <c r="O60" i="11"/>
  <c r="N60" i="11"/>
  <c r="M60" i="11"/>
  <c r="L60" i="11"/>
  <c r="K60" i="11"/>
  <c r="J60" i="11"/>
  <c r="I60" i="11"/>
  <c r="H60" i="11"/>
  <c r="G60" i="11"/>
  <c r="F60" i="11"/>
  <c r="E60" i="11"/>
  <c r="AB59" i="11"/>
  <c r="AA59" i="11"/>
  <c r="Z59" i="11"/>
  <c r="Y59" i="11"/>
  <c r="X59" i="11"/>
  <c r="W59" i="11"/>
  <c r="V59" i="11"/>
  <c r="U59" i="11"/>
  <c r="T59" i="11"/>
  <c r="S59" i="11"/>
  <c r="R59" i="11"/>
  <c r="Q59" i="11"/>
  <c r="P59" i="11"/>
  <c r="O59" i="11"/>
  <c r="N59" i="11"/>
  <c r="M59" i="11"/>
  <c r="L59" i="11"/>
  <c r="K59" i="11"/>
  <c r="J59" i="11"/>
  <c r="I59" i="11"/>
  <c r="H59" i="11"/>
  <c r="G59" i="11"/>
  <c r="F59" i="11"/>
  <c r="E59" i="11"/>
  <c r="D59" i="11"/>
  <c r="AB58" i="11"/>
  <c r="AA58" i="11"/>
  <c r="Z58" i="11"/>
  <c r="Y58" i="11"/>
  <c r="X58" i="11"/>
  <c r="W58" i="11"/>
  <c r="V58" i="11"/>
  <c r="U58" i="11"/>
  <c r="T58" i="11"/>
  <c r="S58" i="11"/>
  <c r="R58" i="11"/>
  <c r="Q58" i="11"/>
  <c r="P58" i="11"/>
  <c r="O58" i="11"/>
  <c r="N58" i="11"/>
  <c r="M58" i="11"/>
  <c r="L58" i="11"/>
  <c r="K58" i="11"/>
  <c r="J58" i="11"/>
  <c r="I58" i="11"/>
  <c r="H58" i="11"/>
  <c r="G58" i="11"/>
  <c r="F58" i="11"/>
  <c r="E58" i="11"/>
  <c r="D58" i="11"/>
  <c r="Y57" i="11"/>
  <c r="X57" i="11"/>
  <c r="V57" i="11"/>
  <c r="U57" i="11"/>
  <c r="S57" i="11"/>
  <c r="R57" i="11"/>
  <c r="Q57" i="11"/>
  <c r="P57" i="11"/>
  <c r="O57" i="11"/>
  <c r="N57" i="11"/>
  <c r="M57" i="11"/>
  <c r="L57" i="11"/>
  <c r="K57" i="11"/>
  <c r="J57" i="11"/>
  <c r="I57" i="11"/>
  <c r="H57" i="11"/>
  <c r="G57" i="11"/>
  <c r="F57" i="11"/>
  <c r="E57" i="11"/>
  <c r="X56" i="11"/>
  <c r="V56" i="11"/>
  <c r="U56" i="11"/>
  <c r="S56" i="11"/>
  <c r="R56" i="11"/>
  <c r="Q56" i="11"/>
  <c r="P56" i="11"/>
  <c r="O56" i="11"/>
  <c r="N56" i="11"/>
  <c r="M56" i="11"/>
  <c r="L56" i="11"/>
  <c r="K56" i="11"/>
  <c r="J56" i="11"/>
  <c r="I56" i="11"/>
  <c r="H56" i="11"/>
  <c r="G56" i="11"/>
  <c r="F56" i="11"/>
  <c r="E56" i="11"/>
  <c r="D56" i="11"/>
  <c r="X55" i="11"/>
  <c r="W55" i="11"/>
  <c r="V55" i="11"/>
  <c r="U55" i="11"/>
  <c r="T55" i="11"/>
  <c r="S55" i="11"/>
  <c r="R55" i="11"/>
  <c r="Q55" i="11"/>
  <c r="P55" i="11"/>
  <c r="O55" i="11"/>
  <c r="N55" i="11"/>
  <c r="M55" i="11"/>
  <c r="L55" i="11"/>
  <c r="K55" i="11"/>
  <c r="J55" i="11"/>
  <c r="I55" i="11"/>
  <c r="H55" i="11"/>
  <c r="G55" i="11"/>
  <c r="F55" i="11"/>
  <c r="E55" i="11"/>
  <c r="D55" i="11"/>
  <c r="X54" i="11"/>
  <c r="V54" i="11"/>
  <c r="U54" i="11"/>
  <c r="S54" i="11"/>
  <c r="R54" i="11"/>
  <c r="Q54" i="11"/>
  <c r="P54" i="11"/>
  <c r="O54" i="11"/>
  <c r="N54" i="11"/>
  <c r="M54" i="11"/>
  <c r="L54" i="11"/>
  <c r="K54" i="11"/>
  <c r="J54" i="11"/>
  <c r="I54" i="11"/>
  <c r="H54" i="11"/>
  <c r="G54" i="11"/>
  <c r="F54" i="11"/>
  <c r="E54" i="11"/>
  <c r="D54" i="11"/>
  <c r="X53" i="11"/>
  <c r="V53" i="11"/>
  <c r="U53" i="11"/>
  <c r="S53" i="11"/>
  <c r="R53" i="11"/>
  <c r="Q53" i="11"/>
  <c r="P53" i="11"/>
  <c r="O53" i="11"/>
  <c r="N53" i="11"/>
  <c r="M53" i="11"/>
  <c r="L53" i="11"/>
  <c r="K53" i="11"/>
  <c r="J53" i="11"/>
  <c r="I53" i="11"/>
  <c r="H53" i="11"/>
  <c r="G53" i="11"/>
  <c r="F53" i="11"/>
  <c r="E53" i="11"/>
  <c r="D53" i="11"/>
  <c r="AB52" i="11"/>
  <c r="AA52" i="11"/>
  <c r="Z52" i="11"/>
  <c r="Y52" i="11"/>
  <c r="X52" i="11"/>
  <c r="W52" i="11"/>
  <c r="V52" i="11"/>
  <c r="U52" i="11"/>
  <c r="T52" i="11"/>
  <c r="S52" i="11"/>
  <c r="R52" i="11"/>
  <c r="Q52" i="11"/>
  <c r="P52" i="11"/>
  <c r="O52" i="11"/>
  <c r="N52" i="11"/>
  <c r="M52" i="11"/>
  <c r="L52" i="11"/>
  <c r="K52" i="11"/>
  <c r="J52" i="11"/>
  <c r="I52" i="11"/>
  <c r="H52" i="11"/>
  <c r="G52" i="11"/>
  <c r="F52" i="11"/>
  <c r="E52" i="11"/>
  <c r="D52" i="11"/>
  <c r="AB51" i="11"/>
  <c r="AA51" i="11"/>
  <c r="Z51" i="11"/>
  <c r="Y51" i="11"/>
  <c r="X51" i="11"/>
  <c r="W51" i="11"/>
  <c r="V51" i="11"/>
  <c r="U51" i="11"/>
  <c r="T51" i="11"/>
  <c r="S51" i="11"/>
  <c r="R51" i="11"/>
  <c r="Q51" i="11"/>
  <c r="P51" i="11"/>
  <c r="O51" i="11"/>
  <c r="N51" i="11"/>
  <c r="M51" i="11"/>
  <c r="L51" i="11"/>
  <c r="K51" i="11"/>
  <c r="J51" i="11"/>
  <c r="I51" i="11"/>
  <c r="H51" i="11"/>
  <c r="G51" i="11"/>
  <c r="F51" i="11"/>
  <c r="E51" i="11"/>
  <c r="D51" i="11"/>
  <c r="AB50" i="11"/>
  <c r="AA50" i="11"/>
  <c r="Z50" i="11"/>
  <c r="Y50" i="11"/>
  <c r="X50" i="11"/>
  <c r="W50" i="11"/>
  <c r="V50" i="11"/>
  <c r="U50" i="11"/>
  <c r="T50" i="11"/>
  <c r="S50" i="11"/>
  <c r="R50" i="11"/>
  <c r="Q50" i="11"/>
  <c r="P50" i="11"/>
  <c r="O50" i="11"/>
  <c r="N50" i="11"/>
  <c r="M50" i="11"/>
  <c r="L50" i="11"/>
  <c r="K50" i="11"/>
  <c r="J50" i="11"/>
  <c r="I50" i="11"/>
  <c r="H50" i="11"/>
  <c r="G50" i="11"/>
  <c r="F50" i="11"/>
  <c r="E50" i="11"/>
  <c r="D50" i="11"/>
  <c r="AB49" i="11"/>
  <c r="AA49" i="11"/>
  <c r="Z49" i="11"/>
  <c r="Y49" i="11"/>
  <c r="X49" i="11"/>
  <c r="W49" i="11"/>
  <c r="V49" i="11"/>
  <c r="U49" i="11"/>
  <c r="T49" i="11"/>
  <c r="S49" i="11"/>
  <c r="R49" i="11"/>
  <c r="Q49" i="11"/>
  <c r="P49" i="11"/>
  <c r="O49" i="11"/>
  <c r="N49" i="11"/>
  <c r="M49" i="11"/>
  <c r="L49" i="11"/>
  <c r="K49" i="11"/>
  <c r="J49" i="11"/>
  <c r="I49" i="11"/>
  <c r="H49" i="11"/>
  <c r="G49" i="11"/>
  <c r="F49" i="11"/>
  <c r="E49" i="11"/>
  <c r="D49" i="11"/>
  <c r="AB48" i="11"/>
  <c r="AA48" i="11"/>
  <c r="Z48" i="11"/>
  <c r="Y48" i="11"/>
  <c r="X48" i="11"/>
  <c r="W48" i="11"/>
  <c r="V48" i="11"/>
  <c r="U48" i="11"/>
  <c r="T48" i="11"/>
  <c r="S48" i="11"/>
  <c r="R48" i="11"/>
  <c r="Q48" i="11"/>
  <c r="P48" i="11"/>
  <c r="O48" i="11"/>
  <c r="N48" i="11"/>
  <c r="M48" i="11"/>
  <c r="L48" i="11"/>
  <c r="K48" i="11"/>
  <c r="J48" i="11"/>
  <c r="I48" i="11"/>
  <c r="H48" i="11"/>
  <c r="G48" i="11"/>
  <c r="F48" i="11"/>
  <c r="E48" i="11"/>
  <c r="D48" i="11"/>
  <c r="X47" i="11"/>
  <c r="V47" i="11"/>
  <c r="U47" i="11"/>
  <c r="S47" i="11"/>
  <c r="R47" i="11"/>
  <c r="Q47" i="11"/>
  <c r="P47" i="11"/>
  <c r="O47" i="11"/>
  <c r="N47" i="11"/>
  <c r="M47" i="11"/>
  <c r="L47" i="11"/>
  <c r="K47" i="11"/>
  <c r="J47" i="11"/>
  <c r="I47" i="11"/>
  <c r="H47" i="11"/>
  <c r="G47" i="11"/>
  <c r="F47" i="11"/>
  <c r="E47" i="11"/>
  <c r="X46" i="11"/>
  <c r="W46" i="11"/>
  <c r="V46" i="11"/>
  <c r="U46" i="11"/>
  <c r="T46" i="11"/>
  <c r="S46" i="11"/>
  <c r="R46" i="11"/>
  <c r="Q46" i="11"/>
  <c r="P46" i="11"/>
  <c r="O46" i="11"/>
  <c r="N46" i="11"/>
  <c r="M46" i="11"/>
  <c r="L46" i="11"/>
  <c r="K46" i="11"/>
  <c r="J46" i="11"/>
  <c r="I46" i="11"/>
  <c r="H46" i="11"/>
  <c r="G46" i="11"/>
  <c r="F46" i="11"/>
  <c r="E46" i="11"/>
  <c r="AB45" i="11"/>
  <c r="AA45" i="11"/>
  <c r="Z45" i="11"/>
  <c r="Y45" i="11"/>
  <c r="X45" i="11"/>
  <c r="W45" i="11"/>
  <c r="V45" i="11"/>
  <c r="U45" i="11"/>
  <c r="T45" i="11"/>
  <c r="S45" i="11"/>
  <c r="R45" i="11"/>
  <c r="Q45" i="11"/>
  <c r="P45" i="11"/>
  <c r="O45" i="11"/>
  <c r="N45" i="11"/>
  <c r="M45" i="11"/>
  <c r="L45" i="11"/>
  <c r="K45" i="11"/>
  <c r="J45" i="11"/>
  <c r="I45" i="11"/>
  <c r="H45" i="11"/>
  <c r="G45" i="11"/>
  <c r="F45" i="11"/>
  <c r="E45" i="11"/>
  <c r="D45"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X43" i="11"/>
  <c r="V43" i="11"/>
  <c r="U43" i="11"/>
  <c r="S43" i="11"/>
  <c r="R43" i="11"/>
  <c r="Q43" i="11"/>
  <c r="P43" i="11"/>
  <c r="O43" i="11"/>
  <c r="N43" i="11"/>
  <c r="M43" i="11"/>
  <c r="L43" i="11"/>
  <c r="K43" i="11"/>
  <c r="J43" i="11"/>
  <c r="I43" i="11"/>
  <c r="H43" i="11"/>
  <c r="G43" i="11"/>
  <c r="F43" i="11"/>
  <c r="E43" i="11"/>
  <c r="X42" i="11"/>
  <c r="V42" i="11"/>
  <c r="U42" i="11"/>
  <c r="T42" i="11"/>
  <c r="S42" i="11"/>
  <c r="R42" i="11"/>
  <c r="Q42" i="11"/>
  <c r="P42" i="11"/>
  <c r="O42" i="11"/>
  <c r="N42" i="11"/>
  <c r="M42" i="11"/>
  <c r="L42" i="11"/>
  <c r="K42" i="11"/>
  <c r="J42" i="11"/>
  <c r="I42" i="11"/>
  <c r="H42" i="11"/>
  <c r="G42" i="11"/>
  <c r="F42" i="11"/>
  <c r="E42" i="11"/>
  <c r="D42" i="11"/>
  <c r="AB41" i="11"/>
  <c r="AA41" i="11"/>
  <c r="Z41" i="11"/>
  <c r="Y41" i="11"/>
  <c r="X41" i="11"/>
  <c r="W41" i="11"/>
  <c r="V41" i="11"/>
  <c r="U41" i="11"/>
  <c r="T41" i="11"/>
  <c r="S41" i="11"/>
  <c r="R41" i="11"/>
  <c r="Q41" i="11"/>
  <c r="P41" i="11"/>
  <c r="O41" i="11"/>
  <c r="N41" i="11"/>
  <c r="M41" i="11"/>
  <c r="L41" i="11"/>
  <c r="K41" i="11"/>
  <c r="J41" i="11"/>
  <c r="I41" i="11"/>
  <c r="H41" i="11"/>
  <c r="G41" i="11"/>
  <c r="F41" i="11"/>
  <c r="E41" i="11"/>
  <c r="D41"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X39" i="11"/>
  <c r="V39" i="11"/>
  <c r="U39" i="11"/>
  <c r="S39" i="11"/>
  <c r="R39" i="11"/>
  <c r="Q39" i="11"/>
  <c r="P39" i="11"/>
  <c r="O39" i="11"/>
  <c r="N39" i="11"/>
  <c r="M39" i="11"/>
  <c r="L39" i="11"/>
  <c r="K39" i="11"/>
  <c r="J39" i="11"/>
  <c r="I39" i="11"/>
  <c r="H39" i="11"/>
  <c r="G39" i="11"/>
  <c r="F39" i="11"/>
  <c r="E39" i="11"/>
  <c r="X38" i="11"/>
  <c r="V38" i="11"/>
  <c r="U38" i="11"/>
  <c r="S38" i="11"/>
  <c r="R38" i="11"/>
  <c r="Q38" i="11"/>
  <c r="P38" i="11"/>
  <c r="O38" i="11"/>
  <c r="N38" i="11"/>
  <c r="M38" i="11"/>
  <c r="L38" i="11"/>
  <c r="K38" i="11"/>
  <c r="J38" i="11"/>
  <c r="I38" i="11"/>
  <c r="H38" i="11"/>
  <c r="G38" i="11"/>
  <c r="F38" i="11"/>
  <c r="E38" i="11"/>
  <c r="X37" i="11"/>
  <c r="V37" i="11"/>
  <c r="U37" i="11"/>
  <c r="S37" i="11"/>
  <c r="R37" i="11"/>
  <c r="Q37" i="11"/>
  <c r="P37" i="11"/>
  <c r="O37" i="11"/>
  <c r="N37" i="11"/>
  <c r="M37" i="11"/>
  <c r="L37" i="11"/>
  <c r="K37" i="11"/>
  <c r="J37" i="11"/>
  <c r="I37" i="11"/>
  <c r="H37" i="11"/>
  <c r="G37" i="11"/>
  <c r="F37" i="11"/>
  <c r="E37" i="11"/>
  <c r="X36" i="11"/>
  <c r="V36" i="11"/>
  <c r="U36" i="11"/>
  <c r="S36" i="11"/>
  <c r="R36" i="11"/>
  <c r="Q36" i="11"/>
  <c r="P36" i="11"/>
  <c r="O36" i="11"/>
  <c r="N36" i="11"/>
  <c r="M36" i="11"/>
  <c r="L36" i="11"/>
  <c r="K36" i="11"/>
  <c r="J36" i="11"/>
  <c r="I36" i="11"/>
  <c r="H36" i="11"/>
  <c r="G36" i="11"/>
  <c r="F36" i="11"/>
  <c r="E36"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X34" i="11"/>
  <c r="V34" i="11"/>
  <c r="U34" i="11"/>
  <c r="S34" i="11"/>
  <c r="R34" i="11"/>
  <c r="Q34" i="11"/>
  <c r="P34" i="11"/>
  <c r="O34" i="11"/>
  <c r="N34" i="11"/>
  <c r="M34" i="11"/>
  <c r="L34" i="11"/>
  <c r="K34" i="11"/>
  <c r="J34" i="11"/>
  <c r="I34" i="11"/>
  <c r="H34" i="11"/>
  <c r="G34" i="11"/>
  <c r="F34" i="11"/>
  <c r="E34"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AB32" i="11"/>
  <c r="AA32" i="11"/>
  <c r="Z32" i="11"/>
  <c r="Y32" i="11"/>
  <c r="X32" i="11"/>
  <c r="W32" i="11"/>
  <c r="V32" i="11"/>
  <c r="U32" i="11"/>
  <c r="T32" i="11"/>
  <c r="S32" i="11"/>
  <c r="R32" i="11"/>
  <c r="Q32" i="11"/>
  <c r="P32" i="11"/>
  <c r="O32" i="11"/>
  <c r="N32" i="11"/>
  <c r="M32" i="11"/>
  <c r="L32" i="11"/>
  <c r="K32" i="11"/>
  <c r="J32" i="11"/>
  <c r="I32" i="11"/>
  <c r="H32" i="11"/>
  <c r="G32" i="11"/>
  <c r="F32" i="11"/>
  <c r="E32" i="11"/>
  <c r="D32" i="11"/>
  <c r="X31" i="11"/>
  <c r="V31" i="11"/>
  <c r="U31" i="11"/>
  <c r="S31" i="11"/>
  <c r="R31" i="11"/>
  <c r="Q31" i="11"/>
  <c r="P31" i="11"/>
  <c r="O31" i="11"/>
  <c r="N31" i="11"/>
  <c r="M31" i="11"/>
  <c r="L31" i="11"/>
  <c r="K31" i="11"/>
  <c r="J31" i="11"/>
  <c r="I31" i="11"/>
  <c r="H31" i="11"/>
  <c r="G31" i="11"/>
  <c r="F31" i="11"/>
  <c r="E31"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AB29" i="11"/>
  <c r="AA29" i="11"/>
  <c r="Z29" i="11"/>
  <c r="Y29" i="11"/>
  <c r="X29" i="11"/>
  <c r="W29" i="11"/>
  <c r="V29" i="11"/>
  <c r="U29" i="11"/>
  <c r="T29" i="11"/>
  <c r="S29" i="11"/>
  <c r="R29" i="11"/>
  <c r="Q29" i="11"/>
  <c r="P29" i="11"/>
  <c r="O29" i="11"/>
  <c r="N29" i="11"/>
  <c r="M29" i="11"/>
  <c r="L29" i="11"/>
  <c r="K29" i="11"/>
  <c r="J29" i="11"/>
  <c r="I29" i="11"/>
  <c r="H29" i="11"/>
  <c r="G29" i="11"/>
  <c r="F29" i="11"/>
  <c r="E29" i="11"/>
  <c r="D29"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X27" i="11"/>
  <c r="V27" i="11"/>
  <c r="U27" i="11"/>
  <c r="S27" i="11"/>
  <c r="R27" i="11"/>
  <c r="Q27" i="11"/>
  <c r="P27" i="11"/>
  <c r="O27" i="11"/>
  <c r="N27" i="11"/>
  <c r="M27" i="11"/>
  <c r="L27" i="11"/>
  <c r="K27" i="11"/>
  <c r="J27" i="11"/>
  <c r="I27" i="11"/>
  <c r="H27" i="11"/>
  <c r="G27" i="11"/>
  <c r="F27" i="11"/>
  <c r="E27" i="11"/>
  <c r="X26" i="11"/>
  <c r="V26" i="11"/>
  <c r="U26" i="11"/>
  <c r="S26" i="11"/>
  <c r="R26" i="11"/>
  <c r="Q26" i="11"/>
  <c r="P26" i="11"/>
  <c r="O26" i="11"/>
  <c r="N26" i="11"/>
  <c r="M26" i="11"/>
  <c r="L26" i="11"/>
  <c r="K26" i="11"/>
  <c r="J26" i="11"/>
  <c r="I26" i="11"/>
  <c r="H26" i="11"/>
  <c r="G26" i="11"/>
  <c r="F26" i="11"/>
  <c r="E26" i="11"/>
  <c r="X25" i="11"/>
  <c r="V25" i="11"/>
  <c r="U25" i="11"/>
  <c r="S25" i="11"/>
  <c r="R25" i="11"/>
  <c r="Q25" i="11"/>
  <c r="P25" i="11"/>
  <c r="O25" i="11"/>
  <c r="N25" i="11"/>
  <c r="M25" i="11"/>
  <c r="L25" i="11"/>
  <c r="K25" i="11"/>
  <c r="J25" i="11"/>
  <c r="I25" i="11"/>
  <c r="H25" i="11"/>
  <c r="G25" i="11"/>
  <c r="F25" i="11"/>
  <c r="E25"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X23" i="11"/>
  <c r="V23" i="11"/>
  <c r="U23" i="11"/>
  <c r="T23" i="11"/>
  <c r="S23" i="11"/>
  <c r="R23" i="11"/>
  <c r="Q23" i="11"/>
  <c r="P23" i="11"/>
  <c r="O23" i="11"/>
  <c r="N23" i="11"/>
  <c r="M23" i="11"/>
  <c r="L23" i="11"/>
  <c r="K23" i="11"/>
  <c r="J23" i="11"/>
  <c r="I23" i="11"/>
  <c r="H23" i="11"/>
  <c r="G23" i="11"/>
  <c r="F23" i="11"/>
  <c r="E23" i="11"/>
  <c r="AB22" i="11"/>
  <c r="AA22" i="11"/>
  <c r="Z22" i="11"/>
  <c r="Y22" i="11"/>
  <c r="X22" i="11"/>
  <c r="W22" i="11"/>
  <c r="V22" i="11"/>
  <c r="U22" i="11"/>
  <c r="T22" i="11"/>
  <c r="S22" i="11"/>
  <c r="R22" i="11"/>
  <c r="Q22" i="11"/>
  <c r="P22" i="11"/>
  <c r="O22" i="11"/>
  <c r="N22" i="11"/>
  <c r="M22" i="11"/>
  <c r="L22" i="11"/>
  <c r="K22" i="11"/>
  <c r="J22" i="11"/>
  <c r="I22" i="11"/>
  <c r="H22" i="11"/>
  <c r="G22" i="11"/>
  <c r="F22" i="11"/>
  <c r="E22" i="11"/>
  <c r="D22"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X19" i="11"/>
  <c r="V19" i="11"/>
  <c r="U19" i="11"/>
  <c r="S19" i="11"/>
  <c r="R19" i="11"/>
  <c r="Q19" i="11"/>
  <c r="P19" i="11"/>
  <c r="O19" i="11"/>
  <c r="N19" i="11"/>
  <c r="M19" i="11"/>
  <c r="L19" i="11"/>
  <c r="K19" i="11"/>
  <c r="J19" i="11"/>
  <c r="I19" i="11"/>
  <c r="H19" i="11"/>
  <c r="G19" i="11"/>
  <c r="F19" i="11"/>
  <c r="E19" i="11"/>
  <c r="X18" i="11"/>
  <c r="W18" i="11"/>
  <c r="V18" i="11"/>
  <c r="U18" i="11"/>
  <c r="T18" i="11"/>
  <c r="S18" i="11"/>
  <c r="R18" i="11"/>
  <c r="Q18" i="11"/>
  <c r="P18" i="11"/>
  <c r="O18" i="11"/>
  <c r="N18" i="11"/>
  <c r="M18" i="11"/>
  <c r="L18" i="11"/>
  <c r="K18" i="11"/>
  <c r="J18" i="11"/>
  <c r="I18" i="11"/>
  <c r="H18" i="11"/>
  <c r="G18" i="11"/>
  <c r="F18" i="11"/>
  <c r="E18" i="11"/>
  <c r="X17" i="11"/>
  <c r="V17" i="11"/>
  <c r="U17" i="11"/>
  <c r="S17" i="11"/>
  <c r="R17" i="11"/>
  <c r="Q17" i="11"/>
  <c r="P17" i="11"/>
  <c r="O17" i="11"/>
  <c r="N17" i="11"/>
  <c r="M17" i="11"/>
  <c r="L17" i="11"/>
  <c r="K17" i="11"/>
  <c r="J17" i="11"/>
  <c r="I17" i="11"/>
  <c r="H17" i="11"/>
  <c r="G17" i="11"/>
  <c r="F17" i="11"/>
  <c r="E17"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X13" i="11"/>
  <c r="V13" i="11"/>
  <c r="U13" i="11"/>
  <c r="S13" i="11"/>
  <c r="R13" i="11"/>
  <c r="Q13" i="11"/>
  <c r="P13" i="11"/>
  <c r="O13" i="11"/>
  <c r="N13" i="11"/>
  <c r="M13" i="11"/>
  <c r="L13" i="11"/>
  <c r="K13" i="11"/>
  <c r="J13" i="11"/>
  <c r="I13" i="11"/>
  <c r="H13" i="11"/>
  <c r="G13" i="11"/>
  <c r="F13" i="11"/>
  <c r="E13"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AB10" i="11"/>
  <c r="AA10" i="11"/>
  <c r="Z10" i="11"/>
  <c r="Y10" i="11"/>
  <c r="X10" i="11"/>
  <c r="W10" i="11"/>
  <c r="V10" i="11"/>
  <c r="U10" i="11"/>
  <c r="T10" i="11"/>
  <c r="S10" i="11"/>
  <c r="R10" i="11"/>
  <c r="Q10" i="11"/>
  <c r="P10" i="11"/>
  <c r="O10" i="11"/>
  <c r="N10" i="11"/>
  <c r="L10" i="11"/>
  <c r="K10" i="11"/>
  <c r="J10" i="11"/>
  <c r="I10" i="11"/>
  <c r="H10" i="11"/>
  <c r="G10" i="11"/>
  <c r="F10" i="11"/>
  <c r="E10" i="11"/>
  <c r="D10" i="11"/>
  <c r="X9" i="11"/>
  <c r="V9" i="11"/>
  <c r="U9" i="11"/>
  <c r="S9" i="11"/>
  <c r="R9" i="11"/>
  <c r="Q9" i="11"/>
  <c r="P9" i="11"/>
  <c r="O9" i="11"/>
  <c r="N9" i="11"/>
  <c r="L9" i="11"/>
  <c r="K9" i="11"/>
  <c r="J9" i="11"/>
  <c r="I9" i="11"/>
  <c r="H9" i="11"/>
  <c r="G9" i="11"/>
  <c r="F9" i="11"/>
  <c r="E9" i="11"/>
  <c r="AB8" i="11"/>
  <c r="AA8" i="11"/>
  <c r="Z8" i="11"/>
  <c r="Y8" i="11"/>
  <c r="X8" i="11"/>
  <c r="W8" i="11"/>
  <c r="V8" i="11"/>
  <c r="U8" i="11"/>
  <c r="T8" i="11"/>
  <c r="S8" i="11"/>
  <c r="R8" i="11"/>
  <c r="Q8" i="11"/>
  <c r="P8" i="11"/>
  <c r="O8" i="11"/>
  <c r="N8" i="11"/>
  <c r="M8" i="11"/>
  <c r="L8" i="11"/>
  <c r="K8" i="11"/>
  <c r="J8" i="11"/>
  <c r="I8" i="11"/>
  <c r="H8" i="11"/>
  <c r="G8" i="11"/>
  <c r="F8" i="11"/>
  <c r="E8" i="11"/>
  <c r="D8" i="11"/>
  <c r="AB7" i="11"/>
  <c r="AA7" i="11"/>
  <c r="Z7" i="11"/>
  <c r="Y7" i="11"/>
  <c r="X7" i="11"/>
  <c r="W7" i="11"/>
  <c r="V7" i="11"/>
  <c r="U7" i="11"/>
  <c r="T7" i="11"/>
  <c r="S7" i="11"/>
  <c r="R7" i="11"/>
  <c r="Q7" i="11"/>
  <c r="P7" i="11"/>
  <c r="O7" i="11"/>
  <c r="N7" i="11"/>
  <c r="M7" i="11"/>
  <c r="L7" i="11"/>
  <c r="K7" i="11"/>
  <c r="J7" i="11"/>
  <c r="I7" i="11"/>
  <c r="H7" i="11"/>
  <c r="G7" i="11"/>
  <c r="F7" i="11"/>
  <c r="E7" i="11"/>
  <c r="D7" i="11"/>
  <c r="AB6" i="11"/>
  <c r="AA6" i="11"/>
  <c r="Z6" i="11"/>
  <c r="Y6" i="11"/>
  <c r="X6" i="11"/>
  <c r="W6" i="11"/>
  <c r="V6" i="11"/>
  <c r="U6" i="11"/>
  <c r="T6" i="11"/>
  <c r="S6" i="11"/>
  <c r="R6" i="11"/>
  <c r="Q6" i="11"/>
  <c r="P6" i="11"/>
  <c r="O6" i="11"/>
  <c r="N6" i="11"/>
  <c r="M6" i="11"/>
  <c r="L6" i="11"/>
  <c r="K6" i="11"/>
  <c r="J6" i="11"/>
  <c r="I6" i="11"/>
  <c r="H6" i="11"/>
  <c r="G6" i="11"/>
  <c r="F6" i="11"/>
  <c r="E6" i="11"/>
  <c r="D6" i="11"/>
  <c r="AB5" i="11"/>
  <c r="AA5" i="11"/>
  <c r="Z5" i="11"/>
  <c r="Y5" i="11"/>
  <c r="X5" i="11"/>
  <c r="W5" i="11"/>
  <c r="V5" i="11"/>
  <c r="U5" i="11"/>
  <c r="T5" i="11"/>
  <c r="S5" i="11"/>
  <c r="R5" i="11"/>
  <c r="Q5" i="11"/>
  <c r="P5" i="11"/>
  <c r="O5" i="11"/>
  <c r="N5" i="11"/>
  <c r="M5" i="11"/>
  <c r="L5" i="11"/>
  <c r="K5" i="11"/>
  <c r="J5" i="11"/>
  <c r="I5" i="11"/>
  <c r="H5" i="11"/>
  <c r="G5" i="11"/>
  <c r="F5" i="11"/>
  <c r="E5" i="11"/>
  <c r="D5" i="11"/>
  <c r="AB4" i="11"/>
  <c r="AA4" i="11"/>
  <c r="Z4" i="11"/>
  <c r="Y4" i="11"/>
  <c r="X4" i="11"/>
  <c r="W4" i="11"/>
  <c r="V4" i="11"/>
  <c r="U4" i="11"/>
  <c r="T4" i="11"/>
  <c r="S4" i="11"/>
  <c r="R4" i="11"/>
  <c r="Q4" i="11"/>
  <c r="P4" i="11"/>
  <c r="O4" i="11"/>
  <c r="N4" i="11"/>
  <c r="M4" i="11"/>
  <c r="L4" i="11"/>
  <c r="K4" i="11"/>
  <c r="J4" i="11"/>
  <c r="I4" i="11"/>
  <c r="H4" i="11"/>
  <c r="G4" i="11"/>
  <c r="F4" i="11"/>
  <c r="E4" i="11"/>
  <c r="D4" i="11"/>
  <c r="AB3" i="11"/>
  <c r="AA3" i="11"/>
  <c r="Z3" i="11"/>
  <c r="Y3" i="11"/>
  <c r="X3" i="11"/>
  <c r="W3" i="11"/>
  <c r="V3" i="11"/>
  <c r="U3" i="11"/>
  <c r="T3" i="11"/>
  <c r="S3" i="11"/>
  <c r="R3" i="11"/>
  <c r="Q3" i="11"/>
  <c r="P3" i="11"/>
  <c r="O3" i="11"/>
  <c r="N3" i="11"/>
  <c r="M3" i="11"/>
  <c r="L3" i="11"/>
  <c r="K3" i="11"/>
  <c r="J3" i="11"/>
  <c r="I3" i="11"/>
  <c r="H3" i="11"/>
  <c r="G3" i="11"/>
  <c r="F3" i="11"/>
  <c r="E3" i="11"/>
  <c r="D3" i="11"/>
  <c r="AB2" i="11"/>
  <c r="AA2" i="11"/>
  <c r="Z2" i="11"/>
  <c r="Y2" i="11"/>
  <c r="X2" i="11"/>
  <c r="W2" i="11"/>
  <c r="V2" i="11"/>
  <c r="U2" i="11"/>
  <c r="T2" i="11"/>
  <c r="S2" i="11"/>
  <c r="R2" i="11"/>
  <c r="Q2" i="11"/>
  <c r="P2" i="11"/>
  <c r="O2" i="11"/>
  <c r="N2" i="11"/>
  <c r="M2" i="11"/>
  <c r="L2" i="11"/>
  <c r="K2" i="11"/>
  <c r="J2" i="11"/>
  <c r="I2" i="11"/>
  <c r="H2" i="11"/>
  <c r="G2" i="11"/>
  <c r="F2" i="11"/>
  <c r="E2" i="11"/>
  <c r="D2" i="11"/>
  <c r="C110" i="11"/>
  <c r="B110" i="11"/>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C97" i="11"/>
  <c r="B97" i="11"/>
  <c r="C96" i="11"/>
  <c r="B96" i="11"/>
  <c r="C95" i="11"/>
  <c r="B95" i="11"/>
  <c r="C94" i="11"/>
  <c r="B94" i="11"/>
  <c r="C93" i="11"/>
  <c r="B93" i="11"/>
  <c r="C92" i="11"/>
  <c r="B92" i="11"/>
  <c r="C91" i="11"/>
  <c r="B91" i="11"/>
  <c r="C90" i="11"/>
  <c r="B90" i="11"/>
  <c r="C89" i="11"/>
  <c r="B89" i="11"/>
  <c r="C88" i="11"/>
  <c r="B88" i="11"/>
  <c r="C87" i="11"/>
  <c r="B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C59" i="11"/>
  <c r="B59" i="11"/>
  <c r="C58" i="11"/>
  <c r="B58" i="11"/>
  <c r="C57" i="11"/>
  <c r="B57" i="11"/>
  <c r="C56" i="11"/>
  <c r="B56" i="11"/>
  <c r="C55" i="11"/>
  <c r="B55" i="11"/>
  <c r="C54" i="11"/>
  <c r="B54" i="11"/>
  <c r="C53" i="11"/>
  <c r="B53" i="11"/>
  <c r="C52" i="11"/>
  <c r="B52" i="11"/>
  <c r="C51" i="11"/>
  <c r="B51" i="11"/>
  <c r="C50" i="11"/>
  <c r="B50" i="11"/>
  <c r="C49" i="11"/>
  <c r="B49" i="11"/>
  <c r="C48" i="11"/>
  <c r="B48" i="11"/>
  <c r="C47" i="11"/>
  <c r="B47" i="11"/>
  <c r="C46" i="11"/>
  <c r="B46" i="11"/>
  <c r="C45" i="11"/>
  <c r="B45" i="11"/>
  <c r="C44" i="11"/>
  <c r="B44" i="11"/>
  <c r="C43" i="11"/>
  <c r="B43" i="11"/>
  <c r="C42" i="11"/>
  <c r="B42" i="11"/>
  <c r="C41" i="11"/>
  <c r="B41" i="11"/>
  <c r="C40" i="11"/>
  <c r="B40" i="11"/>
  <c r="C39" i="11"/>
  <c r="B39" i="11"/>
  <c r="C38" i="11"/>
  <c r="B38" i="11"/>
  <c r="C37" i="11"/>
  <c r="B37" i="11"/>
  <c r="C36" i="11"/>
  <c r="B36" i="11"/>
  <c r="C35" i="11"/>
  <c r="B35" i="11"/>
  <c r="C34" i="11"/>
  <c r="B34" i="11"/>
  <c r="C33" i="11"/>
  <c r="B33" i="11"/>
  <c r="C32" i="11"/>
  <c r="B32" i="11"/>
  <c r="C31" i="11"/>
  <c r="B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15" i="11"/>
  <c r="B15" i="11"/>
  <c r="C14" i="11"/>
  <c r="B14" i="11"/>
  <c r="C13" i="11"/>
  <c r="B13" i="11"/>
  <c r="C12" i="11"/>
  <c r="B12" i="11"/>
  <c r="C11" i="11"/>
  <c r="B11" i="11"/>
  <c r="C10" i="11"/>
  <c r="B10" i="11"/>
  <c r="C9" i="11"/>
  <c r="B9" i="11"/>
  <c r="C8" i="11"/>
  <c r="B8" i="11"/>
  <c r="C7" i="11"/>
  <c r="B7" i="11"/>
  <c r="C6" i="11"/>
  <c r="B6" i="11"/>
  <c r="C5" i="11"/>
  <c r="B5" i="11"/>
  <c r="C4" i="11"/>
  <c r="B4" i="11"/>
  <c r="C3" i="11"/>
  <c r="B3" i="11"/>
  <c r="C2" i="11"/>
  <c r="B2" i="11"/>
  <c r="X110" i="8"/>
  <c r="V110" i="8"/>
  <c r="U110" i="8"/>
  <c r="T110" i="8"/>
  <c r="S110" i="8"/>
  <c r="R110" i="8"/>
  <c r="Q110" i="8"/>
  <c r="P110" i="8"/>
  <c r="O110" i="8"/>
  <c r="N110" i="8"/>
  <c r="M110" i="8"/>
  <c r="L110" i="8"/>
  <c r="K110" i="8"/>
  <c r="J110" i="8"/>
  <c r="I110" i="8"/>
  <c r="H110" i="8"/>
  <c r="G110" i="8"/>
  <c r="F110" i="8"/>
  <c r="X109" i="8"/>
  <c r="V109" i="8"/>
  <c r="U109" i="8"/>
  <c r="T109" i="8"/>
  <c r="S109" i="8"/>
  <c r="R109" i="8"/>
  <c r="Q109" i="8"/>
  <c r="P109" i="8"/>
  <c r="O109" i="8"/>
  <c r="N109" i="8"/>
  <c r="M109" i="8"/>
  <c r="L109" i="8"/>
  <c r="K109" i="8"/>
  <c r="J109" i="8"/>
  <c r="I109" i="8"/>
  <c r="H109" i="8"/>
  <c r="G109" i="8"/>
  <c r="F109" i="8"/>
  <c r="X108" i="8"/>
  <c r="V108" i="8"/>
  <c r="U108" i="8"/>
  <c r="T108" i="8"/>
  <c r="S108" i="8"/>
  <c r="R108" i="8"/>
  <c r="Q108" i="8"/>
  <c r="P108" i="8"/>
  <c r="O108" i="8"/>
  <c r="N108" i="8"/>
  <c r="M108" i="8"/>
  <c r="L108" i="8"/>
  <c r="K108" i="8"/>
  <c r="J108" i="8"/>
  <c r="I108" i="8"/>
  <c r="H108" i="8"/>
  <c r="G108" i="8"/>
  <c r="F108" i="8"/>
  <c r="X107" i="8"/>
  <c r="V107" i="8"/>
  <c r="U107" i="8"/>
  <c r="T107" i="8"/>
  <c r="S107" i="8"/>
  <c r="R107" i="8"/>
  <c r="Q107" i="8"/>
  <c r="P107" i="8"/>
  <c r="O107" i="8"/>
  <c r="N107" i="8"/>
  <c r="M107" i="8"/>
  <c r="L107" i="8"/>
  <c r="K107" i="8"/>
  <c r="J107" i="8"/>
  <c r="I107" i="8"/>
  <c r="H107" i="8"/>
  <c r="G107" i="8"/>
  <c r="F107" i="8"/>
  <c r="X106" i="8"/>
  <c r="V106" i="8"/>
  <c r="U106" i="8"/>
  <c r="T106" i="8"/>
  <c r="S106" i="8"/>
  <c r="R106" i="8"/>
  <c r="Q106" i="8"/>
  <c r="P106" i="8"/>
  <c r="O106" i="8"/>
  <c r="N106" i="8"/>
  <c r="M106" i="8"/>
  <c r="L106" i="8"/>
  <c r="K106" i="8"/>
  <c r="J106" i="8"/>
  <c r="I106" i="8"/>
  <c r="H106" i="8"/>
  <c r="G106" i="8"/>
  <c r="F106" i="8"/>
  <c r="X105" i="8"/>
  <c r="V105" i="8"/>
  <c r="U105" i="8"/>
  <c r="T105" i="8"/>
  <c r="S105" i="8"/>
  <c r="R105" i="8"/>
  <c r="Q105" i="8"/>
  <c r="P105" i="8"/>
  <c r="O105" i="8"/>
  <c r="N105" i="8"/>
  <c r="M105" i="8"/>
  <c r="L105" i="8"/>
  <c r="K105" i="8"/>
  <c r="J105" i="8"/>
  <c r="I105" i="8"/>
  <c r="H105" i="8"/>
  <c r="G105" i="8"/>
  <c r="F105" i="8"/>
  <c r="X104" i="8"/>
  <c r="V104" i="8"/>
  <c r="U104" i="8"/>
  <c r="T104" i="8"/>
  <c r="S104" i="8"/>
  <c r="R104" i="8"/>
  <c r="Q104" i="8"/>
  <c r="P104" i="8"/>
  <c r="O104" i="8"/>
  <c r="N104" i="8"/>
  <c r="M104" i="8"/>
  <c r="L104" i="8"/>
  <c r="K104" i="8"/>
  <c r="J104" i="8"/>
  <c r="I104" i="8"/>
  <c r="H104" i="8"/>
  <c r="G104" i="8"/>
  <c r="F104" i="8"/>
  <c r="X103" i="8"/>
  <c r="V103" i="8"/>
  <c r="U103" i="8"/>
  <c r="T103" i="8"/>
  <c r="S103" i="8"/>
  <c r="R103" i="8"/>
  <c r="Q103" i="8"/>
  <c r="P103" i="8"/>
  <c r="O103" i="8"/>
  <c r="N103" i="8"/>
  <c r="M103" i="8"/>
  <c r="L103" i="8"/>
  <c r="K103" i="8"/>
  <c r="J103" i="8"/>
  <c r="I103" i="8"/>
  <c r="H103" i="8"/>
  <c r="G103" i="8"/>
  <c r="F103" i="8"/>
  <c r="X102" i="8"/>
  <c r="V102" i="8"/>
  <c r="U102" i="8"/>
  <c r="T102" i="8"/>
  <c r="S102" i="8"/>
  <c r="R102" i="8"/>
  <c r="Q102" i="8"/>
  <c r="P102" i="8"/>
  <c r="O102" i="8"/>
  <c r="N102" i="8"/>
  <c r="M102" i="8"/>
  <c r="L102" i="8"/>
  <c r="K102" i="8"/>
  <c r="J102" i="8"/>
  <c r="I102" i="8"/>
  <c r="H102" i="8"/>
  <c r="G102" i="8"/>
  <c r="F102" i="8"/>
  <c r="X101" i="8"/>
  <c r="V101" i="8"/>
  <c r="U101" i="8"/>
  <c r="T101" i="8"/>
  <c r="S101" i="8"/>
  <c r="R101" i="8"/>
  <c r="Q101" i="8"/>
  <c r="P101" i="8"/>
  <c r="O101" i="8"/>
  <c r="N101" i="8"/>
  <c r="M101" i="8"/>
  <c r="L101" i="8"/>
  <c r="K101" i="8"/>
  <c r="J101" i="8"/>
  <c r="I101" i="8"/>
  <c r="H101" i="8"/>
  <c r="G101" i="8"/>
  <c r="F101" i="8"/>
  <c r="X100" i="8"/>
  <c r="V100" i="8"/>
  <c r="U100" i="8"/>
  <c r="T100" i="8"/>
  <c r="S100" i="8"/>
  <c r="R100" i="8"/>
  <c r="Q100" i="8"/>
  <c r="P100" i="8"/>
  <c r="O100" i="8"/>
  <c r="N100" i="8"/>
  <c r="M100" i="8"/>
  <c r="L100" i="8"/>
  <c r="K100" i="8"/>
  <c r="J100" i="8"/>
  <c r="I100" i="8"/>
  <c r="H100" i="8"/>
  <c r="G100" i="8"/>
  <c r="F100" i="8"/>
  <c r="X99" i="8"/>
  <c r="V99" i="8"/>
  <c r="U99" i="8"/>
  <c r="T99" i="8"/>
  <c r="S99" i="8"/>
  <c r="R99" i="8"/>
  <c r="Q99" i="8"/>
  <c r="P99" i="8"/>
  <c r="O99" i="8"/>
  <c r="N99" i="8"/>
  <c r="M99" i="8"/>
  <c r="L99" i="8"/>
  <c r="K99" i="8"/>
  <c r="J99" i="8"/>
  <c r="I99" i="8"/>
  <c r="H99" i="8"/>
  <c r="G99" i="8"/>
  <c r="F99" i="8"/>
  <c r="X98" i="8"/>
  <c r="V98" i="8"/>
  <c r="U98" i="8"/>
  <c r="T98" i="8"/>
  <c r="S98" i="8"/>
  <c r="R98" i="8"/>
  <c r="Q98" i="8"/>
  <c r="P98" i="8"/>
  <c r="O98" i="8"/>
  <c r="N98" i="8"/>
  <c r="M98" i="8"/>
  <c r="L98" i="8"/>
  <c r="K98" i="8"/>
  <c r="J98" i="8"/>
  <c r="I98" i="8"/>
  <c r="H98" i="8"/>
  <c r="G98" i="8"/>
  <c r="F98" i="8"/>
  <c r="X97" i="8"/>
  <c r="V97" i="8"/>
  <c r="U97" i="8"/>
  <c r="T97" i="8"/>
  <c r="S97" i="8"/>
  <c r="R97" i="8"/>
  <c r="Q97" i="8"/>
  <c r="P97" i="8"/>
  <c r="O97" i="8"/>
  <c r="N97" i="8"/>
  <c r="M97" i="8"/>
  <c r="L97" i="8"/>
  <c r="K97" i="8"/>
  <c r="J97" i="8"/>
  <c r="I97" i="8"/>
  <c r="H97" i="8"/>
  <c r="G97" i="8"/>
  <c r="F97" i="8"/>
  <c r="X96" i="8"/>
  <c r="V96" i="8"/>
  <c r="U96" i="8"/>
  <c r="T96" i="8"/>
  <c r="S96" i="8"/>
  <c r="R96" i="8"/>
  <c r="Q96" i="8"/>
  <c r="P96" i="8"/>
  <c r="O96" i="8"/>
  <c r="N96" i="8"/>
  <c r="M96" i="8"/>
  <c r="L96" i="8"/>
  <c r="K96" i="8"/>
  <c r="J96" i="8"/>
  <c r="I96" i="8"/>
  <c r="H96" i="8"/>
  <c r="G96" i="8"/>
  <c r="F96" i="8"/>
  <c r="X95" i="8"/>
  <c r="V95" i="8"/>
  <c r="U95" i="8"/>
  <c r="T95" i="8"/>
  <c r="S95" i="8"/>
  <c r="R95" i="8"/>
  <c r="Q95" i="8"/>
  <c r="P95" i="8"/>
  <c r="O95" i="8"/>
  <c r="N95" i="8"/>
  <c r="M95" i="8"/>
  <c r="L95" i="8"/>
  <c r="K95" i="8"/>
  <c r="J95" i="8"/>
  <c r="I95" i="8"/>
  <c r="H95" i="8"/>
  <c r="G95" i="8"/>
  <c r="F95" i="8"/>
  <c r="X94" i="8"/>
  <c r="V94" i="8"/>
  <c r="U94" i="8"/>
  <c r="T94" i="8"/>
  <c r="S94" i="8"/>
  <c r="R94" i="8"/>
  <c r="Q94" i="8"/>
  <c r="P94" i="8"/>
  <c r="O94" i="8"/>
  <c r="N94" i="8"/>
  <c r="M94" i="8"/>
  <c r="L94" i="8"/>
  <c r="K94" i="8"/>
  <c r="J94" i="8"/>
  <c r="I94" i="8"/>
  <c r="H94" i="8"/>
  <c r="G94" i="8"/>
  <c r="F94" i="8"/>
  <c r="V93" i="8"/>
  <c r="U93" i="8"/>
  <c r="S93" i="8"/>
  <c r="R93" i="8"/>
  <c r="Q93" i="8"/>
  <c r="P93" i="8"/>
  <c r="O93" i="8"/>
  <c r="N93" i="8"/>
  <c r="M93" i="8"/>
  <c r="L93" i="8"/>
  <c r="K93" i="8"/>
  <c r="J93" i="8"/>
  <c r="I93" i="8"/>
  <c r="H93" i="8"/>
  <c r="G93" i="8"/>
  <c r="F93" i="8"/>
  <c r="X92" i="8"/>
  <c r="V92" i="8"/>
  <c r="U92" i="8"/>
  <c r="T92" i="8"/>
  <c r="S92" i="8"/>
  <c r="R92" i="8"/>
  <c r="Q92" i="8"/>
  <c r="P92" i="8"/>
  <c r="O92" i="8"/>
  <c r="N92" i="8"/>
  <c r="M92" i="8"/>
  <c r="L92" i="8"/>
  <c r="K92" i="8"/>
  <c r="J92" i="8"/>
  <c r="I92" i="8"/>
  <c r="H92" i="8"/>
  <c r="G92" i="8"/>
  <c r="F92" i="8"/>
  <c r="V91" i="8"/>
  <c r="U91" i="8"/>
  <c r="S91" i="8"/>
  <c r="R91" i="8"/>
  <c r="Q91" i="8"/>
  <c r="P91" i="8"/>
  <c r="O91" i="8"/>
  <c r="N91" i="8"/>
  <c r="M91" i="8"/>
  <c r="L91" i="8"/>
  <c r="K91" i="8"/>
  <c r="J91" i="8"/>
  <c r="I91" i="8"/>
  <c r="H91" i="8"/>
  <c r="G91" i="8"/>
  <c r="F91" i="8"/>
  <c r="X90" i="8"/>
  <c r="V90" i="8"/>
  <c r="U90" i="8"/>
  <c r="T90" i="8"/>
  <c r="S90" i="8"/>
  <c r="R90" i="8"/>
  <c r="Q90" i="8"/>
  <c r="P90" i="8"/>
  <c r="O90" i="8"/>
  <c r="N90" i="8"/>
  <c r="M90" i="8"/>
  <c r="L90" i="8"/>
  <c r="K90" i="8"/>
  <c r="J90" i="8"/>
  <c r="I90" i="8"/>
  <c r="H90" i="8"/>
  <c r="G90" i="8"/>
  <c r="F90" i="8"/>
  <c r="X89" i="8"/>
  <c r="V89" i="8"/>
  <c r="U89" i="8"/>
  <c r="T89" i="8"/>
  <c r="S89" i="8"/>
  <c r="R89" i="8"/>
  <c r="Q89" i="8"/>
  <c r="P89" i="8"/>
  <c r="O89" i="8"/>
  <c r="N89" i="8"/>
  <c r="M89" i="8"/>
  <c r="L89" i="8"/>
  <c r="K89" i="8"/>
  <c r="J89" i="8"/>
  <c r="I89" i="8"/>
  <c r="H89" i="8"/>
  <c r="G89" i="8"/>
  <c r="F89" i="8"/>
  <c r="X88" i="8"/>
  <c r="V88" i="8"/>
  <c r="U88" i="8"/>
  <c r="T88" i="8"/>
  <c r="S88" i="8"/>
  <c r="R88" i="8"/>
  <c r="Q88" i="8"/>
  <c r="P88" i="8"/>
  <c r="O88" i="8"/>
  <c r="N88" i="8"/>
  <c r="M88" i="8"/>
  <c r="L88" i="8"/>
  <c r="K88" i="8"/>
  <c r="J88" i="8"/>
  <c r="I88" i="8"/>
  <c r="H88" i="8"/>
  <c r="G88" i="8"/>
  <c r="F88" i="8"/>
  <c r="X87" i="8"/>
  <c r="V87" i="8"/>
  <c r="U87" i="8"/>
  <c r="T87" i="8"/>
  <c r="S87" i="8"/>
  <c r="R87" i="8"/>
  <c r="Q87" i="8"/>
  <c r="P87" i="8"/>
  <c r="O87" i="8"/>
  <c r="N87" i="8"/>
  <c r="M87" i="8"/>
  <c r="L87" i="8"/>
  <c r="K87" i="8"/>
  <c r="J87" i="8"/>
  <c r="I87" i="8"/>
  <c r="H87" i="8"/>
  <c r="G87" i="8"/>
  <c r="F87" i="8"/>
  <c r="X86" i="8"/>
  <c r="V86" i="8"/>
  <c r="U86" i="8"/>
  <c r="T86" i="8"/>
  <c r="S86" i="8"/>
  <c r="R86" i="8"/>
  <c r="Q86" i="8"/>
  <c r="P86" i="8"/>
  <c r="O86" i="8"/>
  <c r="N86" i="8"/>
  <c r="M86" i="8"/>
  <c r="L86" i="8"/>
  <c r="K86" i="8"/>
  <c r="J86" i="8"/>
  <c r="I86" i="8"/>
  <c r="H86" i="8"/>
  <c r="G86" i="8"/>
  <c r="F86" i="8"/>
  <c r="X85" i="8"/>
  <c r="V85" i="8"/>
  <c r="U85" i="8"/>
  <c r="T85" i="8"/>
  <c r="S85" i="8"/>
  <c r="R85" i="8"/>
  <c r="Q85" i="8"/>
  <c r="P85" i="8"/>
  <c r="O85" i="8"/>
  <c r="N85" i="8"/>
  <c r="M85" i="8"/>
  <c r="L85" i="8"/>
  <c r="K85" i="8"/>
  <c r="J85" i="8"/>
  <c r="I85" i="8"/>
  <c r="H85" i="8"/>
  <c r="G85" i="8"/>
  <c r="F85" i="8"/>
  <c r="V84" i="8"/>
  <c r="U84" i="8"/>
  <c r="S84" i="8"/>
  <c r="R84" i="8"/>
  <c r="Q84" i="8"/>
  <c r="P84" i="8"/>
  <c r="O84" i="8"/>
  <c r="N84" i="8"/>
  <c r="M84" i="8"/>
  <c r="L84" i="8"/>
  <c r="K84" i="8"/>
  <c r="J84" i="8"/>
  <c r="I84" i="8"/>
  <c r="H84" i="8"/>
  <c r="G84" i="8"/>
  <c r="F84" i="8"/>
  <c r="X83" i="8"/>
  <c r="V83" i="8"/>
  <c r="U83" i="8"/>
  <c r="T83" i="8"/>
  <c r="S83" i="8"/>
  <c r="R83" i="8"/>
  <c r="Q83" i="8"/>
  <c r="P83" i="8"/>
  <c r="O83" i="8"/>
  <c r="N83" i="8"/>
  <c r="M83" i="8"/>
  <c r="L83" i="8"/>
  <c r="K83" i="8"/>
  <c r="J83" i="8"/>
  <c r="I83" i="8"/>
  <c r="H83" i="8"/>
  <c r="G83" i="8"/>
  <c r="F83" i="8"/>
  <c r="X82" i="8"/>
  <c r="V82" i="8"/>
  <c r="U82" i="8"/>
  <c r="T82" i="8"/>
  <c r="S82" i="8"/>
  <c r="R82" i="8"/>
  <c r="Q82" i="8"/>
  <c r="P82" i="8"/>
  <c r="O82" i="8"/>
  <c r="N82" i="8"/>
  <c r="M82" i="8"/>
  <c r="L82" i="8"/>
  <c r="K82" i="8"/>
  <c r="J82" i="8"/>
  <c r="I82" i="8"/>
  <c r="H82" i="8"/>
  <c r="G82" i="8"/>
  <c r="F82" i="8"/>
  <c r="V81" i="8"/>
  <c r="U81" i="8"/>
  <c r="S81" i="8"/>
  <c r="R81" i="8"/>
  <c r="Q81" i="8"/>
  <c r="P81" i="8"/>
  <c r="O81" i="8"/>
  <c r="N81" i="8"/>
  <c r="M81" i="8"/>
  <c r="L81" i="8"/>
  <c r="K81" i="8"/>
  <c r="J81" i="8"/>
  <c r="I81" i="8"/>
  <c r="H81" i="8"/>
  <c r="G81" i="8"/>
  <c r="F81" i="8"/>
  <c r="X80" i="8"/>
  <c r="V80" i="8"/>
  <c r="U80" i="8"/>
  <c r="T80" i="8"/>
  <c r="S80" i="8"/>
  <c r="R80" i="8"/>
  <c r="Q80" i="8"/>
  <c r="P80" i="8"/>
  <c r="O80" i="8"/>
  <c r="N80" i="8"/>
  <c r="M80" i="8"/>
  <c r="L80" i="8"/>
  <c r="K80" i="8"/>
  <c r="J80" i="8"/>
  <c r="I80" i="8"/>
  <c r="H80" i="8"/>
  <c r="G80" i="8"/>
  <c r="F80" i="8"/>
  <c r="V79" i="8"/>
  <c r="U79" i="8"/>
  <c r="T79" i="8"/>
  <c r="S79" i="8"/>
  <c r="R79" i="8"/>
  <c r="Q79" i="8"/>
  <c r="P79" i="8"/>
  <c r="O79" i="8"/>
  <c r="N79" i="8"/>
  <c r="M79" i="8"/>
  <c r="L79" i="8"/>
  <c r="K79" i="8"/>
  <c r="J79" i="8"/>
  <c r="I79" i="8"/>
  <c r="H79" i="8"/>
  <c r="G79" i="8"/>
  <c r="F79" i="8"/>
  <c r="X78" i="8"/>
  <c r="V78" i="8"/>
  <c r="U78" i="8"/>
  <c r="T78" i="8"/>
  <c r="S78" i="8"/>
  <c r="R78" i="8"/>
  <c r="Q78" i="8"/>
  <c r="P78" i="8"/>
  <c r="O78" i="8"/>
  <c r="N78" i="8"/>
  <c r="M78" i="8"/>
  <c r="L78" i="8"/>
  <c r="K78" i="8"/>
  <c r="J78" i="8"/>
  <c r="I78" i="8"/>
  <c r="H78" i="8"/>
  <c r="G78" i="8"/>
  <c r="F78" i="8"/>
  <c r="X77" i="8"/>
  <c r="V77" i="8"/>
  <c r="U77" i="8"/>
  <c r="T77" i="8"/>
  <c r="S77" i="8"/>
  <c r="R77" i="8"/>
  <c r="Q77" i="8"/>
  <c r="P77" i="8"/>
  <c r="O77" i="8"/>
  <c r="N77" i="8"/>
  <c r="M77" i="8"/>
  <c r="L77" i="8"/>
  <c r="K77" i="8"/>
  <c r="J77" i="8"/>
  <c r="I77" i="8"/>
  <c r="H77" i="8"/>
  <c r="G77" i="8"/>
  <c r="F77" i="8"/>
  <c r="V76" i="8"/>
  <c r="U76" i="8"/>
  <c r="S76" i="8"/>
  <c r="R76" i="8"/>
  <c r="Q76" i="8"/>
  <c r="P76" i="8"/>
  <c r="O76" i="8"/>
  <c r="N76" i="8"/>
  <c r="M76" i="8"/>
  <c r="L76" i="8"/>
  <c r="K76" i="8"/>
  <c r="J76" i="8"/>
  <c r="I76" i="8"/>
  <c r="H76" i="8"/>
  <c r="G76" i="8"/>
  <c r="F76" i="8"/>
  <c r="X75" i="8"/>
  <c r="V75" i="8"/>
  <c r="U75" i="8"/>
  <c r="T75" i="8"/>
  <c r="S75" i="8"/>
  <c r="R75" i="8"/>
  <c r="Q75" i="8"/>
  <c r="P75" i="8"/>
  <c r="O75" i="8"/>
  <c r="N75" i="8"/>
  <c r="M75" i="8"/>
  <c r="L75" i="8"/>
  <c r="K75" i="8"/>
  <c r="J75" i="8"/>
  <c r="I75" i="8"/>
  <c r="H75" i="8"/>
  <c r="G75" i="8"/>
  <c r="F75" i="8"/>
  <c r="V74" i="8"/>
  <c r="U74" i="8"/>
  <c r="S74" i="8"/>
  <c r="R74" i="8"/>
  <c r="Q74" i="8"/>
  <c r="P74" i="8"/>
  <c r="O74" i="8"/>
  <c r="N74" i="8"/>
  <c r="M74" i="8"/>
  <c r="L74" i="8"/>
  <c r="K74" i="8"/>
  <c r="J74" i="8"/>
  <c r="I74" i="8"/>
  <c r="H74" i="8"/>
  <c r="G74" i="8"/>
  <c r="F74" i="8"/>
  <c r="V73" i="8"/>
  <c r="U73" i="8"/>
  <c r="S73" i="8"/>
  <c r="R73" i="8"/>
  <c r="Q73" i="8"/>
  <c r="P73" i="8"/>
  <c r="O73" i="8"/>
  <c r="N73" i="8"/>
  <c r="M73" i="8"/>
  <c r="L73" i="8"/>
  <c r="K73" i="8"/>
  <c r="J73" i="8"/>
  <c r="I73" i="8"/>
  <c r="H73" i="8"/>
  <c r="G73" i="8"/>
  <c r="F73" i="8"/>
  <c r="X72" i="8"/>
  <c r="V72" i="8"/>
  <c r="U72" i="8"/>
  <c r="T72" i="8"/>
  <c r="S72" i="8"/>
  <c r="R72" i="8"/>
  <c r="Q72" i="8"/>
  <c r="P72" i="8"/>
  <c r="O72" i="8"/>
  <c r="N72" i="8"/>
  <c r="M72" i="8"/>
  <c r="L72" i="8"/>
  <c r="K72" i="8"/>
  <c r="J72" i="8"/>
  <c r="I72" i="8"/>
  <c r="H72" i="8"/>
  <c r="G72" i="8"/>
  <c r="F72" i="8"/>
  <c r="V71" i="8"/>
  <c r="U71" i="8"/>
  <c r="S71" i="8"/>
  <c r="R71" i="8"/>
  <c r="Q71" i="8"/>
  <c r="P71" i="8"/>
  <c r="O71" i="8"/>
  <c r="N71" i="8"/>
  <c r="M71" i="8"/>
  <c r="L71" i="8"/>
  <c r="K71" i="8"/>
  <c r="J71" i="8"/>
  <c r="I71" i="8"/>
  <c r="H71" i="8"/>
  <c r="G71" i="8"/>
  <c r="F71" i="8"/>
  <c r="V70" i="8"/>
  <c r="U70" i="8"/>
  <c r="S70" i="8"/>
  <c r="R70" i="8"/>
  <c r="Q70" i="8"/>
  <c r="P70" i="8"/>
  <c r="O70" i="8"/>
  <c r="N70" i="8"/>
  <c r="M70" i="8"/>
  <c r="L70" i="8"/>
  <c r="K70" i="8"/>
  <c r="J70" i="8"/>
  <c r="I70" i="8"/>
  <c r="H70" i="8"/>
  <c r="G70" i="8"/>
  <c r="F70" i="8"/>
  <c r="V69" i="8"/>
  <c r="U69" i="8"/>
  <c r="S69" i="8"/>
  <c r="R69" i="8"/>
  <c r="Q69" i="8"/>
  <c r="P69" i="8"/>
  <c r="O69" i="8"/>
  <c r="N69" i="8"/>
  <c r="M69" i="8"/>
  <c r="L69" i="8"/>
  <c r="K69" i="8"/>
  <c r="J69" i="8"/>
  <c r="I69" i="8"/>
  <c r="H69" i="8"/>
  <c r="G69" i="8"/>
  <c r="F69" i="8"/>
  <c r="X68" i="8"/>
  <c r="V68" i="8"/>
  <c r="U68" i="8"/>
  <c r="T68" i="8"/>
  <c r="S68" i="8"/>
  <c r="R68" i="8"/>
  <c r="Q68" i="8"/>
  <c r="P68" i="8"/>
  <c r="O68" i="8"/>
  <c r="N68" i="8"/>
  <c r="M68" i="8"/>
  <c r="L68" i="8"/>
  <c r="K68" i="8"/>
  <c r="J68" i="8"/>
  <c r="I68" i="8"/>
  <c r="H68" i="8"/>
  <c r="G68" i="8"/>
  <c r="F68" i="8"/>
  <c r="V67" i="8"/>
  <c r="U67" i="8"/>
  <c r="S67" i="8"/>
  <c r="R67" i="8"/>
  <c r="Q67" i="8"/>
  <c r="P67" i="8"/>
  <c r="O67" i="8"/>
  <c r="N67" i="8"/>
  <c r="M67" i="8"/>
  <c r="L67" i="8"/>
  <c r="K67" i="8"/>
  <c r="J67" i="8"/>
  <c r="I67" i="8"/>
  <c r="H67" i="8"/>
  <c r="G67" i="8"/>
  <c r="F67" i="8"/>
  <c r="V66" i="8"/>
  <c r="U66" i="8"/>
  <c r="S66" i="8"/>
  <c r="R66" i="8"/>
  <c r="Q66" i="8"/>
  <c r="P66" i="8"/>
  <c r="O66" i="8"/>
  <c r="N66" i="8"/>
  <c r="M66" i="8"/>
  <c r="L66" i="8"/>
  <c r="K66" i="8"/>
  <c r="J66" i="8"/>
  <c r="I66" i="8"/>
  <c r="H66" i="8"/>
  <c r="G66" i="8"/>
  <c r="F66" i="8"/>
  <c r="V65" i="8"/>
  <c r="U65" i="8"/>
  <c r="S65" i="8"/>
  <c r="R65" i="8"/>
  <c r="Q65" i="8"/>
  <c r="P65" i="8"/>
  <c r="O65" i="8"/>
  <c r="N65" i="8"/>
  <c r="M65" i="8"/>
  <c r="L65" i="8"/>
  <c r="K65" i="8"/>
  <c r="J65" i="8"/>
  <c r="I65" i="8"/>
  <c r="H65" i="8"/>
  <c r="G65" i="8"/>
  <c r="F65" i="8"/>
  <c r="X64" i="8"/>
  <c r="V64" i="8"/>
  <c r="U64" i="8"/>
  <c r="T64" i="8"/>
  <c r="S64" i="8"/>
  <c r="R64" i="8"/>
  <c r="Q64" i="8"/>
  <c r="P64" i="8"/>
  <c r="O64" i="8"/>
  <c r="N64" i="8"/>
  <c r="M64" i="8"/>
  <c r="L64" i="8"/>
  <c r="K64" i="8"/>
  <c r="J64" i="8"/>
  <c r="I64" i="8"/>
  <c r="H64" i="8"/>
  <c r="G64" i="8"/>
  <c r="F64" i="8"/>
  <c r="X63" i="8"/>
  <c r="V63" i="8"/>
  <c r="U63" i="8"/>
  <c r="T63" i="8"/>
  <c r="S63" i="8"/>
  <c r="R63" i="8"/>
  <c r="Q63" i="8"/>
  <c r="P63" i="8"/>
  <c r="O63" i="8"/>
  <c r="N63" i="8"/>
  <c r="M63" i="8"/>
  <c r="L63" i="8"/>
  <c r="K63" i="8"/>
  <c r="J63" i="8"/>
  <c r="I63" i="8"/>
  <c r="H63" i="8"/>
  <c r="G63" i="8"/>
  <c r="F63" i="8"/>
  <c r="X62" i="8"/>
  <c r="V62" i="8"/>
  <c r="U62" i="8"/>
  <c r="T62" i="8"/>
  <c r="S62" i="8"/>
  <c r="R62" i="8"/>
  <c r="Q62" i="8"/>
  <c r="P62" i="8"/>
  <c r="O62" i="8"/>
  <c r="N62" i="8"/>
  <c r="M62" i="8"/>
  <c r="L62" i="8"/>
  <c r="K62" i="8"/>
  <c r="J62" i="8"/>
  <c r="I62" i="8"/>
  <c r="H62" i="8"/>
  <c r="G62" i="8"/>
  <c r="F62" i="8"/>
  <c r="X61" i="8"/>
  <c r="V61" i="8"/>
  <c r="U61" i="8"/>
  <c r="T61" i="8"/>
  <c r="S61" i="8"/>
  <c r="R61" i="8"/>
  <c r="Q61" i="8"/>
  <c r="P61" i="8"/>
  <c r="O61" i="8"/>
  <c r="N61" i="8"/>
  <c r="M61" i="8"/>
  <c r="L61" i="8"/>
  <c r="K61" i="8"/>
  <c r="J61" i="8"/>
  <c r="I61" i="8"/>
  <c r="H61" i="8"/>
  <c r="G61" i="8"/>
  <c r="F61" i="8"/>
  <c r="V60" i="8"/>
  <c r="U60" i="8"/>
  <c r="S60" i="8"/>
  <c r="R60" i="8"/>
  <c r="Q60" i="8"/>
  <c r="P60" i="8"/>
  <c r="O60" i="8"/>
  <c r="N60" i="8"/>
  <c r="M60" i="8"/>
  <c r="L60" i="8"/>
  <c r="K60" i="8"/>
  <c r="J60" i="8"/>
  <c r="I60" i="8"/>
  <c r="H60" i="8"/>
  <c r="G60" i="8"/>
  <c r="F60" i="8"/>
  <c r="V59" i="8"/>
  <c r="U59" i="8"/>
  <c r="S59" i="8"/>
  <c r="R59" i="8"/>
  <c r="Q59" i="8"/>
  <c r="P59" i="8"/>
  <c r="O59" i="8"/>
  <c r="N59" i="8"/>
  <c r="M59" i="8"/>
  <c r="L59" i="8"/>
  <c r="K59" i="8"/>
  <c r="J59" i="8"/>
  <c r="I59" i="8"/>
  <c r="H59" i="8"/>
  <c r="G59" i="8"/>
  <c r="F59" i="8"/>
  <c r="V58" i="8"/>
  <c r="U58" i="8"/>
  <c r="S58" i="8"/>
  <c r="R58" i="8"/>
  <c r="Q58" i="8"/>
  <c r="P58" i="8"/>
  <c r="O58" i="8"/>
  <c r="N58" i="8"/>
  <c r="M58" i="8"/>
  <c r="L58" i="8"/>
  <c r="K58" i="8"/>
  <c r="J58" i="8"/>
  <c r="I58" i="8"/>
  <c r="H58" i="8"/>
  <c r="G58" i="8"/>
  <c r="F58" i="8"/>
  <c r="V57" i="8"/>
  <c r="U57" i="8"/>
  <c r="S57" i="8"/>
  <c r="R57" i="8"/>
  <c r="Q57" i="8"/>
  <c r="P57" i="8"/>
  <c r="O57" i="8"/>
  <c r="N57" i="8"/>
  <c r="M57" i="8"/>
  <c r="L57" i="8"/>
  <c r="K57" i="8"/>
  <c r="J57" i="8"/>
  <c r="I57" i="8"/>
  <c r="H57" i="8"/>
  <c r="G57" i="8"/>
  <c r="F57" i="8"/>
  <c r="X56" i="8"/>
  <c r="V56" i="8"/>
  <c r="U56" i="8"/>
  <c r="T56" i="8"/>
  <c r="S56" i="8"/>
  <c r="R56" i="8"/>
  <c r="Q56" i="8"/>
  <c r="P56" i="8"/>
  <c r="O56" i="8"/>
  <c r="N56" i="8"/>
  <c r="M56" i="8"/>
  <c r="L56" i="8"/>
  <c r="K56" i="8"/>
  <c r="J56" i="8"/>
  <c r="I56" i="8"/>
  <c r="H56" i="8"/>
  <c r="G56" i="8"/>
  <c r="F56" i="8"/>
  <c r="X55" i="8"/>
  <c r="V55" i="8"/>
  <c r="U55" i="8"/>
  <c r="T55" i="8"/>
  <c r="S55" i="8"/>
  <c r="R55" i="8"/>
  <c r="Q55" i="8"/>
  <c r="P55" i="8"/>
  <c r="O55" i="8"/>
  <c r="N55" i="8"/>
  <c r="M55" i="8"/>
  <c r="L55" i="8"/>
  <c r="K55" i="8"/>
  <c r="J55" i="8"/>
  <c r="I55" i="8"/>
  <c r="H55" i="8"/>
  <c r="G55" i="8"/>
  <c r="F55" i="8"/>
  <c r="X54" i="8"/>
  <c r="V54" i="8"/>
  <c r="U54" i="8"/>
  <c r="T54" i="8"/>
  <c r="S54" i="8"/>
  <c r="R54" i="8"/>
  <c r="Q54" i="8"/>
  <c r="P54" i="8"/>
  <c r="O54" i="8"/>
  <c r="N54" i="8"/>
  <c r="M54" i="8"/>
  <c r="L54" i="8"/>
  <c r="K54" i="8"/>
  <c r="J54" i="8"/>
  <c r="I54" i="8"/>
  <c r="H54" i="8"/>
  <c r="G54" i="8"/>
  <c r="F54" i="8"/>
  <c r="X53" i="8"/>
  <c r="V53" i="8"/>
  <c r="U53" i="8"/>
  <c r="T53" i="8"/>
  <c r="S53" i="8"/>
  <c r="R53" i="8"/>
  <c r="Q53" i="8"/>
  <c r="P53" i="8"/>
  <c r="O53" i="8"/>
  <c r="N53" i="8"/>
  <c r="M53" i="8"/>
  <c r="L53" i="8"/>
  <c r="K53" i="8"/>
  <c r="J53" i="8"/>
  <c r="I53" i="8"/>
  <c r="H53" i="8"/>
  <c r="G53" i="8"/>
  <c r="F53" i="8"/>
  <c r="X52" i="8"/>
  <c r="V52" i="8"/>
  <c r="U52" i="8"/>
  <c r="T52" i="8"/>
  <c r="S52" i="8"/>
  <c r="R52" i="8"/>
  <c r="Q52" i="8"/>
  <c r="P52" i="8"/>
  <c r="O52" i="8"/>
  <c r="N52" i="8"/>
  <c r="M52" i="8"/>
  <c r="L52" i="8"/>
  <c r="K52" i="8"/>
  <c r="J52" i="8"/>
  <c r="I52" i="8"/>
  <c r="H52" i="8"/>
  <c r="G52" i="8"/>
  <c r="F52" i="8"/>
  <c r="V51" i="8"/>
  <c r="U51" i="8"/>
  <c r="S51" i="8"/>
  <c r="R51" i="8"/>
  <c r="Q51" i="8"/>
  <c r="P51" i="8"/>
  <c r="O51" i="8"/>
  <c r="N51" i="8"/>
  <c r="M51" i="8"/>
  <c r="L51" i="8"/>
  <c r="K51" i="8"/>
  <c r="J51" i="8"/>
  <c r="I51" i="8"/>
  <c r="H51" i="8"/>
  <c r="G51" i="8"/>
  <c r="F51" i="8"/>
  <c r="V50" i="8"/>
  <c r="U50" i="8"/>
  <c r="T50" i="8"/>
  <c r="S50" i="8"/>
  <c r="R50" i="8"/>
  <c r="Q50" i="8"/>
  <c r="P50" i="8"/>
  <c r="O50" i="8"/>
  <c r="N50" i="8"/>
  <c r="M50" i="8"/>
  <c r="L50" i="8"/>
  <c r="K50" i="8"/>
  <c r="J50" i="8"/>
  <c r="I50" i="8"/>
  <c r="H50" i="8"/>
  <c r="G50" i="8"/>
  <c r="F50" i="8"/>
  <c r="V49" i="8"/>
  <c r="U49" i="8"/>
  <c r="S49" i="8"/>
  <c r="R49" i="8"/>
  <c r="Q49" i="8"/>
  <c r="P49" i="8"/>
  <c r="O49" i="8"/>
  <c r="N49" i="8"/>
  <c r="M49" i="8"/>
  <c r="L49" i="8"/>
  <c r="K49" i="8"/>
  <c r="J49" i="8"/>
  <c r="I49" i="8"/>
  <c r="H49" i="8"/>
  <c r="G49" i="8"/>
  <c r="F49" i="8"/>
  <c r="X48" i="8"/>
  <c r="V48" i="8"/>
  <c r="U48" i="8"/>
  <c r="T48" i="8"/>
  <c r="S48" i="8"/>
  <c r="R48" i="8"/>
  <c r="Q48" i="8"/>
  <c r="P48" i="8"/>
  <c r="O48" i="8"/>
  <c r="N48" i="8"/>
  <c r="M48" i="8"/>
  <c r="L48" i="8"/>
  <c r="K48" i="8"/>
  <c r="J48" i="8"/>
  <c r="I48" i="8"/>
  <c r="H48" i="8"/>
  <c r="G48" i="8"/>
  <c r="F48" i="8"/>
  <c r="X47" i="8"/>
  <c r="V47" i="8"/>
  <c r="U47" i="8"/>
  <c r="T47" i="8"/>
  <c r="S47" i="8"/>
  <c r="R47" i="8"/>
  <c r="Q47" i="8"/>
  <c r="P47" i="8"/>
  <c r="O47" i="8"/>
  <c r="N47" i="8"/>
  <c r="M47" i="8"/>
  <c r="L47" i="8"/>
  <c r="K47" i="8"/>
  <c r="J47" i="8"/>
  <c r="I47" i="8"/>
  <c r="H47" i="8"/>
  <c r="G47" i="8"/>
  <c r="F47" i="8"/>
  <c r="X46" i="8"/>
  <c r="V46" i="8"/>
  <c r="U46" i="8"/>
  <c r="T46" i="8"/>
  <c r="S46" i="8"/>
  <c r="R46" i="8"/>
  <c r="Q46" i="8"/>
  <c r="P46" i="8"/>
  <c r="O46" i="8"/>
  <c r="N46" i="8"/>
  <c r="M46" i="8"/>
  <c r="L46" i="8"/>
  <c r="K46" i="8"/>
  <c r="J46" i="8"/>
  <c r="I46" i="8"/>
  <c r="H46" i="8"/>
  <c r="G46" i="8"/>
  <c r="F46" i="8"/>
  <c r="V45" i="8"/>
  <c r="U45" i="8"/>
  <c r="S45" i="8"/>
  <c r="R45" i="8"/>
  <c r="Q45" i="8"/>
  <c r="P45" i="8"/>
  <c r="O45" i="8"/>
  <c r="N45" i="8"/>
  <c r="M45" i="8"/>
  <c r="L45" i="8"/>
  <c r="K45" i="8"/>
  <c r="J45" i="8"/>
  <c r="I45" i="8"/>
  <c r="H45" i="8"/>
  <c r="G45" i="8"/>
  <c r="F45" i="8"/>
  <c r="V44" i="8"/>
  <c r="U44" i="8"/>
  <c r="S44" i="8"/>
  <c r="R44" i="8"/>
  <c r="Q44" i="8"/>
  <c r="P44" i="8"/>
  <c r="O44" i="8"/>
  <c r="N44" i="8"/>
  <c r="M44" i="8"/>
  <c r="L44" i="8"/>
  <c r="K44" i="8"/>
  <c r="J44" i="8"/>
  <c r="I44" i="8"/>
  <c r="H44" i="8"/>
  <c r="G44" i="8"/>
  <c r="F44" i="8"/>
  <c r="X43" i="8"/>
  <c r="V43" i="8"/>
  <c r="U43" i="8"/>
  <c r="T43" i="8"/>
  <c r="S43" i="8"/>
  <c r="R43" i="8"/>
  <c r="Q43" i="8"/>
  <c r="P43" i="8"/>
  <c r="O43" i="8"/>
  <c r="N43" i="8"/>
  <c r="M43" i="8"/>
  <c r="L43" i="8"/>
  <c r="K43" i="8"/>
  <c r="J43" i="8"/>
  <c r="I43" i="8"/>
  <c r="H43" i="8"/>
  <c r="G43" i="8"/>
  <c r="F43" i="8"/>
  <c r="X42" i="8"/>
  <c r="V42" i="8"/>
  <c r="U42" i="8"/>
  <c r="T42" i="8"/>
  <c r="S42" i="8"/>
  <c r="R42" i="8"/>
  <c r="Q42" i="8"/>
  <c r="P42" i="8"/>
  <c r="O42" i="8"/>
  <c r="N42" i="8"/>
  <c r="M42" i="8"/>
  <c r="L42" i="8"/>
  <c r="K42" i="8"/>
  <c r="J42" i="8"/>
  <c r="I42" i="8"/>
  <c r="H42" i="8"/>
  <c r="G42" i="8"/>
  <c r="F42" i="8"/>
  <c r="X41" i="8"/>
  <c r="V41" i="8"/>
  <c r="U41" i="8"/>
  <c r="T41" i="8"/>
  <c r="S41" i="8"/>
  <c r="R41" i="8"/>
  <c r="Q41" i="8"/>
  <c r="P41" i="8"/>
  <c r="O41" i="8"/>
  <c r="N41" i="8"/>
  <c r="M41" i="8"/>
  <c r="L41" i="8"/>
  <c r="K41" i="8"/>
  <c r="J41" i="8"/>
  <c r="I41" i="8"/>
  <c r="H41" i="8"/>
  <c r="G41" i="8"/>
  <c r="F41" i="8"/>
  <c r="V40" i="8"/>
  <c r="U40" i="8"/>
  <c r="S40" i="8"/>
  <c r="R40" i="8"/>
  <c r="Q40" i="8"/>
  <c r="P40" i="8"/>
  <c r="O40" i="8"/>
  <c r="N40" i="8"/>
  <c r="M40" i="8"/>
  <c r="L40" i="8"/>
  <c r="K40" i="8"/>
  <c r="J40" i="8"/>
  <c r="I40" i="8"/>
  <c r="H40" i="8"/>
  <c r="G40" i="8"/>
  <c r="F40" i="8"/>
  <c r="X39" i="8"/>
  <c r="V39" i="8"/>
  <c r="U39" i="8"/>
  <c r="T39" i="8"/>
  <c r="S39" i="8"/>
  <c r="R39" i="8"/>
  <c r="Q39" i="8"/>
  <c r="P39" i="8"/>
  <c r="O39" i="8"/>
  <c r="N39" i="8"/>
  <c r="M39" i="8"/>
  <c r="L39" i="8"/>
  <c r="K39" i="8"/>
  <c r="J39" i="8"/>
  <c r="I39" i="8"/>
  <c r="H39" i="8"/>
  <c r="G39" i="8"/>
  <c r="F39" i="8"/>
  <c r="X38" i="8"/>
  <c r="V38" i="8"/>
  <c r="U38" i="8"/>
  <c r="T38" i="8"/>
  <c r="S38" i="8"/>
  <c r="R38" i="8"/>
  <c r="Q38" i="8"/>
  <c r="P38" i="8"/>
  <c r="O38" i="8"/>
  <c r="N38" i="8"/>
  <c r="M38" i="8"/>
  <c r="L38" i="8"/>
  <c r="K38" i="8"/>
  <c r="J38" i="8"/>
  <c r="I38" i="8"/>
  <c r="H38" i="8"/>
  <c r="G38" i="8"/>
  <c r="F38" i="8"/>
  <c r="X37" i="8"/>
  <c r="V37" i="8"/>
  <c r="U37" i="8"/>
  <c r="T37" i="8"/>
  <c r="S37" i="8"/>
  <c r="R37" i="8"/>
  <c r="Q37" i="8"/>
  <c r="P37" i="8"/>
  <c r="O37" i="8"/>
  <c r="N37" i="8"/>
  <c r="M37" i="8"/>
  <c r="L37" i="8"/>
  <c r="K37" i="8"/>
  <c r="J37" i="8"/>
  <c r="I37" i="8"/>
  <c r="H37" i="8"/>
  <c r="G37" i="8"/>
  <c r="F37" i="8"/>
  <c r="X36" i="8"/>
  <c r="V36" i="8"/>
  <c r="U36" i="8"/>
  <c r="T36" i="8"/>
  <c r="S36" i="8"/>
  <c r="R36" i="8"/>
  <c r="Q36" i="8"/>
  <c r="P36" i="8"/>
  <c r="O36" i="8"/>
  <c r="N36" i="8"/>
  <c r="M36" i="8"/>
  <c r="L36" i="8"/>
  <c r="K36" i="8"/>
  <c r="J36" i="8"/>
  <c r="I36" i="8"/>
  <c r="H36" i="8"/>
  <c r="G36" i="8"/>
  <c r="F36" i="8"/>
  <c r="X35" i="8"/>
  <c r="V35" i="8"/>
  <c r="U35" i="8"/>
  <c r="T35" i="8"/>
  <c r="S35" i="8"/>
  <c r="R35" i="8"/>
  <c r="Q35" i="8"/>
  <c r="P35" i="8"/>
  <c r="O35" i="8"/>
  <c r="N35" i="8"/>
  <c r="M35" i="8"/>
  <c r="L35" i="8"/>
  <c r="K35" i="8"/>
  <c r="J35" i="8"/>
  <c r="I35" i="8"/>
  <c r="H35" i="8"/>
  <c r="G35" i="8"/>
  <c r="F35" i="8"/>
  <c r="X34" i="8"/>
  <c r="V34" i="8"/>
  <c r="U34" i="8"/>
  <c r="T34" i="8"/>
  <c r="S34" i="8"/>
  <c r="R34" i="8"/>
  <c r="Q34" i="8"/>
  <c r="P34" i="8"/>
  <c r="O34" i="8"/>
  <c r="N34" i="8"/>
  <c r="M34" i="8"/>
  <c r="L34" i="8"/>
  <c r="K34" i="8"/>
  <c r="J34" i="8"/>
  <c r="I34" i="8"/>
  <c r="H34" i="8"/>
  <c r="G34" i="8"/>
  <c r="F34" i="8"/>
  <c r="V33" i="8"/>
  <c r="U33" i="8"/>
  <c r="T33" i="8"/>
  <c r="S33" i="8"/>
  <c r="R33" i="8"/>
  <c r="Q33" i="8"/>
  <c r="P33" i="8"/>
  <c r="O33" i="8"/>
  <c r="N33" i="8"/>
  <c r="M33" i="8"/>
  <c r="L33" i="8"/>
  <c r="K33" i="8"/>
  <c r="J33" i="8"/>
  <c r="I33" i="8"/>
  <c r="H33" i="8"/>
  <c r="G33" i="8"/>
  <c r="F33" i="8"/>
  <c r="X32" i="8"/>
  <c r="V32" i="8"/>
  <c r="U32" i="8"/>
  <c r="T32" i="8"/>
  <c r="S32" i="8"/>
  <c r="R32" i="8"/>
  <c r="Q32" i="8"/>
  <c r="P32" i="8"/>
  <c r="O32" i="8"/>
  <c r="N32" i="8"/>
  <c r="M32" i="8"/>
  <c r="L32" i="8"/>
  <c r="K32" i="8"/>
  <c r="J32" i="8"/>
  <c r="I32" i="8"/>
  <c r="H32" i="8"/>
  <c r="G32" i="8"/>
  <c r="F32" i="8"/>
  <c r="X31" i="8"/>
  <c r="V31" i="8"/>
  <c r="U31" i="8"/>
  <c r="T31" i="8"/>
  <c r="S31" i="8"/>
  <c r="R31" i="8"/>
  <c r="Q31" i="8"/>
  <c r="P31" i="8"/>
  <c r="O31" i="8"/>
  <c r="N31" i="8"/>
  <c r="M31" i="8"/>
  <c r="L31" i="8"/>
  <c r="K31" i="8"/>
  <c r="J31" i="8"/>
  <c r="I31" i="8"/>
  <c r="H31" i="8"/>
  <c r="G31" i="8"/>
  <c r="F31" i="8"/>
  <c r="V30" i="8"/>
  <c r="U30" i="8"/>
  <c r="S30" i="8"/>
  <c r="R30" i="8"/>
  <c r="Q30" i="8"/>
  <c r="P30" i="8"/>
  <c r="O30" i="8"/>
  <c r="N30" i="8"/>
  <c r="M30" i="8"/>
  <c r="L30" i="8"/>
  <c r="K30" i="8"/>
  <c r="J30" i="8"/>
  <c r="I30" i="8"/>
  <c r="H30" i="8"/>
  <c r="G30" i="8"/>
  <c r="F30" i="8"/>
  <c r="X29" i="8"/>
  <c r="V29" i="8"/>
  <c r="U29" i="8"/>
  <c r="T29" i="8"/>
  <c r="S29" i="8"/>
  <c r="R29" i="8"/>
  <c r="Q29" i="8"/>
  <c r="P29" i="8"/>
  <c r="O29" i="8"/>
  <c r="N29" i="8"/>
  <c r="M29" i="8"/>
  <c r="L29" i="8"/>
  <c r="K29" i="8"/>
  <c r="J29" i="8"/>
  <c r="I29" i="8"/>
  <c r="H29" i="8"/>
  <c r="G29" i="8"/>
  <c r="F29" i="8"/>
  <c r="V28" i="8"/>
  <c r="U28" i="8"/>
  <c r="S28" i="8"/>
  <c r="R28" i="8"/>
  <c r="Q28" i="8"/>
  <c r="P28" i="8"/>
  <c r="O28" i="8"/>
  <c r="N28" i="8"/>
  <c r="M28" i="8"/>
  <c r="L28" i="8"/>
  <c r="K28" i="8"/>
  <c r="J28" i="8"/>
  <c r="I28" i="8"/>
  <c r="H28" i="8"/>
  <c r="G28" i="8"/>
  <c r="F28" i="8"/>
  <c r="X27" i="8"/>
  <c r="V27" i="8"/>
  <c r="U27" i="8"/>
  <c r="T27" i="8"/>
  <c r="S27" i="8"/>
  <c r="R27" i="8"/>
  <c r="Q27" i="8"/>
  <c r="P27" i="8"/>
  <c r="O27" i="8"/>
  <c r="N27" i="8"/>
  <c r="M27" i="8"/>
  <c r="L27" i="8"/>
  <c r="K27" i="8"/>
  <c r="J27" i="8"/>
  <c r="I27" i="8"/>
  <c r="H27" i="8"/>
  <c r="G27" i="8"/>
  <c r="F27" i="8"/>
  <c r="X26" i="8"/>
  <c r="V26" i="8"/>
  <c r="U26" i="8"/>
  <c r="T26" i="8"/>
  <c r="S26" i="8"/>
  <c r="R26" i="8"/>
  <c r="Q26" i="8"/>
  <c r="P26" i="8"/>
  <c r="O26" i="8"/>
  <c r="N26" i="8"/>
  <c r="M26" i="8"/>
  <c r="L26" i="8"/>
  <c r="K26" i="8"/>
  <c r="J26" i="8"/>
  <c r="I26" i="8"/>
  <c r="H26" i="8"/>
  <c r="G26" i="8"/>
  <c r="F26" i="8"/>
  <c r="X25" i="8"/>
  <c r="V25" i="8"/>
  <c r="U25" i="8"/>
  <c r="T25" i="8"/>
  <c r="S25" i="8"/>
  <c r="R25" i="8"/>
  <c r="Q25" i="8"/>
  <c r="P25" i="8"/>
  <c r="O25" i="8"/>
  <c r="N25" i="8"/>
  <c r="M25" i="8"/>
  <c r="L25" i="8"/>
  <c r="K25" i="8"/>
  <c r="J25" i="8"/>
  <c r="I25" i="8"/>
  <c r="H25" i="8"/>
  <c r="G25" i="8"/>
  <c r="F25" i="8"/>
  <c r="X24" i="8"/>
  <c r="V24" i="8"/>
  <c r="U24" i="8"/>
  <c r="T24" i="8"/>
  <c r="S24" i="8"/>
  <c r="R24" i="8"/>
  <c r="Q24" i="8"/>
  <c r="P24" i="8"/>
  <c r="O24" i="8"/>
  <c r="N24" i="8"/>
  <c r="M24" i="8"/>
  <c r="L24" i="8"/>
  <c r="K24" i="8"/>
  <c r="J24" i="8"/>
  <c r="I24" i="8"/>
  <c r="H24" i="8"/>
  <c r="G24" i="8"/>
  <c r="F24" i="8"/>
  <c r="X23" i="8"/>
  <c r="V23" i="8"/>
  <c r="U23" i="8"/>
  <c r="T23" i="8"/>
  <c r="S23" i="8"/>
  <c r="R23" i="8"/>
  <c r="Q23" i="8"/>
  <c r="P23" i="8"/>
  <c r="O23" i="8"/>
  <c r="N23" i="8"/>
  <c r="M23" i="8"/>
  <c r="L23" i="8"/>
  <c r="K23" i="8"/>
  <c r="J23" i="8"/>
  <c r="I23" i="8"/>
  <c r="H23" i="8"/>
  <c r="G23" i="8"/>
  <c r="F23" i="8"/>
  <c r="X22" i="8"/>
  <c r="V22" i="8"/>
  <c r="U22" i="8"/>
  <c r="T22" i="8"/>
  <c r="S22" i="8"/>
  <c r="R22" i="8"/>
  <c r="Q22" i="8"/>
  <c r="P22" i="8"/>
  <c r="O22" i="8"/>
  <c r="N22" i="8"/>
  <c r="M22" i="8"/>
  <c r="L22" i="8"/>
  <c r="K22" i="8"/>
  <c r="J22" i="8"/>
  <c r="I22" i="8"/>
  <c r="H22" i="8"/>
  <c r="G22" i="8"/>
  <c r="F22" i="8"/>
  <c r="X21" i="8"/>
  <c r="V21" i="8"/>
  <c r="U21" i="8"/>
  <c r="T21" i="8"/>
  <c r="S21" i="8"/>
  <c r="R21" i="8"/>
  <c r="Q21" i="8"/>
  <c r="P21" i="8"/>
  <c r="O21" i="8"/>
  <c r="N21" i="8"/>
  <c r="M21" i="8"/>
  <c r="L21" i="8"/>
  <c r="K21" i="8"/>
  <c r="J21" i="8"/>
  <c r="I21" i="8"/>
  <c r="H21" i="8"/>
  <c r="G21" i="8"/>
  <c r="F21" i="8"/>
  <c r="V20" i="8"/>
  <c r="U20" i="8"/>
  <c r="S20" i="8"/>
  <c r="R20" i="8"/>
  <c r="Q20" i="8"/>
  <c r="P20" i="8"/>
  <c r="O20" i="8"/>
  <c r="N20" i="8"/>
  <c r="M20" i="8"/>
  <c r="L20" i="8"/>
  <c r="K20" i="8"/>
  <c r="J20" i="8"/>
  <c r="I20" i="8"/>
  <c r="H20" i="8"/>
  <c r="G20" i="8"/>
  <c r="F20" i="8"/>
  <c r="X19" i="8"/>
  <c r="V19" i="8"/>
  <c r="U19" i="8"/>
  <c r="T19" i="8"/>
  <c r="S19" i="8"/>
  <c r="R19" i="8"/>
  <c r="Q19" i="8"/>
  <c r="P19" i="8"/>
  <c r="O19" i="8"/>
  <c r="N19" i="8"/>
  <c r="M19" i="8"/>
  <c r="L19" i="8"/>
  <c r="K19" i="8"/>
  <c r="J19" i="8"/>
  <c r="I19" i="8"/>
  <c r="H19" i="8"/>
  <c r="G19" i="8"/>
  <c r="F19" i="8"/>
  <c r="X18" i="8"/>
  <c r="V18" i="8"/>
  <c r="U18" i="8"/>
  <c r="T18" i="8"/>
  <c r="S18" i="8"/>
  <c r="R18" i="8"/>
  <c r="Q18" i="8"/>
  <c r="P18" i="8"/>
  <c r="O18" i="8"/>
  <c r="N18" i="8"/>
  <c r="M18" i="8"/>
  <c r="L18" i="8"/>
  <c r="K18" i="8"/>
  <c r="J18" i="8"/>
  <c r="I18" i="8"/>
  <c r="H18" i="8"/>
  <c r="G18" i="8"/>
  <c r="F18" i="8"/>
  <c r="X17" i="8"/>
  <c r="V17" i="8"/>
  <c r="U17" i="8"/>
  <c r="T17" i="8"/>
  <c r="S17" i="8"/>
  <c r="R17" i="8"/>
  <c r="Q17" i="8"/>
  <c r="P17" i="8"/>
  <c r="O17" i="8"/>
  <c r="N17" i="8"/>
  <c r="M17" i="8"/>
  <c r="L17" i="8"/>
  <c r="K17" i="8"/>
  <c r="J17" i="8"/>
  <c r="I17" i="8"/>
  <c r="H17" i="8"/>
  <c r="G17" i="8"/>
  <c r="F17" i="8"/>
  <c r="X16" i="8"/>
  <c r="V16" i="8"/>
  <c r="U16" i="8"/>
  <c r="T16" i="8"/>
  <c r="S16" i="8"/>
  <c r="R16" i="8"/>
  <c r="Q16" i="8"/>
  <c r="P16" i="8"/>
  <c r="O16" i="8"/>
  <c r="N16" i="8"/>
  <c r="M16" i="8"/>
  <c r="L16" i="8"/>
  <c r="K16" i="8"/>
  <c r="J16" i="8"/>
  <c r="I16" i="8"/>
  <c r="H16" i="8"/>
  <c r="G16" i="8"/>
  <c r="F16" i="8"/>
  <c r="V15" i="8"/>
  <c r="U15" i="8"/>
  <c r="S15" i="8"/>
  <c r="R15" i="8"/>
  <c r="Q15" i="8"/>
  <c r="P15" i="8"/>
  <c r="O15" i="8"/>
  <c r="N15" i="8"/>
  <c r="M15" i="8"/>
  <c r="L15" i="8"/>
  <c r="K15" i="8"/>
  <c r="J15" i="8"/>
  <c r="I15" i="8"/>
  <c r="H15" i="8"/>
  <c r="G15" i="8"/>
  <c r="F15" i="8"/>
  <c r="V14" i="8"/>
  <c r="U14" i="8"/>
  <c r="T14" i="8"/>
  <c r="S14" i="8"/>
  <c r="R14" i="8"/>
  <c r="Q14" i="8"/>
  <c r="P14" i="8"/>
  <c r="O14" i="8"/>
  <c r="N14" i="8"/>
  <c r="M14" i="8"/>
  <c r="L14" i="8"/>
  <c r="K14" i="8"/>
  <c r="J14" i="8"/>
  <c r="I14" i="8"/>
  <c r="H14" i="8"/>
  <c r="G14" i="8"/>
  <c r="F14" i="8"/>
  <c r="X13" i="8"/>
  <c r="V13" i="8"/>
  <c r="U13" i="8"/>
  <c r="T13" i="8"/>
  <c r="S13" i="8"/>
  <c r="R13" i="8"/>
  <c r="Q13" i="8"/>
  <c r="P13" i="8"/>
  <c r="O13" i="8"/>
  <c r="N13" i="8"/>
  <c r="M13" i="8"/>
  <c r="L13" i="8"/>
  <c r="K13" i="8"/>
  <c r="J13" i="8"/>
  <c r="I13" i="8"/>
  <c r="H13" i="8"/>
  <c r="G13" i="8"/>
  <c r="F13" i="8"/>
  <c r="V12" i="8"/>
  <c r="U12" i="8"/>
  <c r="S12" i="8"/>
  <c r="R12" i="8"/>
  <c r="Q12" i="8"/>
  <c r="P12" i="8"/>
  <c r="O12" i="8"/>
  <c r="N12" i="8"/>
  <c r="M12" i="8"/>
  <c r="L12" i="8"/>
  <c r="K12" i="8"/>
  <c r="J12" i="8"/>
  <c r="I12" i="8"/>
  <c r="H12" i="8"/>
  <c r="G12" i="8"/>
  <c r="F12" i="8"/>
  <c r="X11" i="8"/>
  <c r="V11" i="8"/>
  <c r="U11" i="8"/>
  <c r="T11" i="8"/>
  <c r="S11" i="8"/>
  <c r="R11" i="8"/>
  <c r="Q11" i="8"/>
  <c r="P11" i="8"/>
  <c r="O11" i="8"/>
  <c r="N11" i="8"/>
  <c r="M11" i="8"/>
  <c r="L11" i="8"/>
  <c r="K11" i="8"/>
  <c r="J11" i="8"/>
  <c r="I11" i="8"/>
  <c r="H11" i="8"/>
  <c r="G11" i="8"/>
  <c r="F11" i="8"/>
  <c r="X10" i="8"/>
  <c r="V10" i="8"/>
  <c r="U10" i="8"/>
  <c r="T10" i="8"/>
  <c r="S10" i="8"/>
  <c r="R10" i="8"/>
  <c r="Q10" i="8"/>
  <c r="P10" i="8"/>
  <c r="O10" i="8"/>
  <c r="N10" i="8"/>
  <c r="M10" i="8"/>
  <c r="L10" i="8"/>
  <c r="K10" i="8"/>
  <c r="J10" i="8"/>
  <c r="I10" i="8"/>
  <c r="H10" i="8"/>
  <c r="G10" i="8"/>
  <c r="F10" i="8"/>
  <c r="X9" i="8"/>
  <c r="V9" i="8"/>
  <c r="U9" i="8"/>
  <c r="T9" i="8"/>
  <c r="S9" i="8"/>
  <c r="R9" i="8"/>
  <c r="Q9" i="8"/>
  <c r="P9" i="8"/>
  <c r="O9" i="8"/>
  <c r="N9" i="8"/>
  <c r="M9" i="8"/>
  <c r="L9" i="8"/>
  <c r="K9" i="8"/>
  <c r="J9" i="8"/>
  <c r="I9" i="8"/>
  <c r="H9" i="8"/>
  <c r="G9" i="8"/>
  <c r="F9" i="8"/>
  <c r="V8" i="8"/>
  <c r="U8" i="8"/>
  <c r="S8" i="8"/>
  <c r="R8" i="8"/>
  <c r="Q8" i="8"/>
  <c r="P8" i="8"/>
  <c r="O8" i="8"/>
  <c r="N8" i="8"/>
  <c r="M8" i="8"/>
  <c r="L8" i="8"/>
  <c r="K8" i="8"/>
  <c r="J8" i="8"/>
  <c r="I8" i="8"/>
  <c r="H8" i="8"/>
  <c r="G8" i="8"/>
  <c r="F8" i="8"/>
  <c r="V7" i="8"/>
  <c r="U7" i="8"/>
  <c r="S7" i="8"/>
  <c r="R7" i="8"/>
  <c r="Q7" i="8"/>
  <c r="P7" i="8"/>
  <c r="O7" i="8"/>
  <c r="N7" i="8"/>
  <c r="M7" i="8"/>
  <c r="L7" i="8"/>
  <c r="K7" i="8"/>
  <c r="J7" i="8"/>
  <c r="I7" i="8"/>
  <c r="H7" i="8"/>
  <c r="G7" i="8"/>
  <c r="F7" i="8"/>
  <c r="V6" i="8"/>
  <c r="U6" i="8"/>
  <c r="S6" i="8"/>
  <c r="R6" i="8"/>
  <c r="Q6" i="8"/>
  <c r="P6" i="8"/>
  <c r="O6" i="8"/>
  <c r="N6" i="8"/>
  <c r="M6" i="8"/>
  <c r="L6" i="8"/>
  <c r="K6" i="8"/>
  <c r="J6" i="8"/>
  <c r="I6" i="8"/>
  <c r="H6" i="8"/>
  <c r="G6" i="8"/>
  <c r="F6" i="8"/>
  <c r="V5" i="8"/>
  <c r="U5" i="8"/>
  <c r="T5" i="8"/>
  <c r="S5" i="8"/>
  <c r="R5" i="8"/>
  <c r="Q5" i="8"/>
  <c r="P5" i="8"/>
  <c r="O5" i="8"/>
  <c r="N5" i="8"/>
  <c r="M5" i="8"/>
  <c r="L5" i="8"/>
  <c r="K5" i="8"/>
  <c r="J5" i="8"/>
  <c r="I5" i="8"/>
  <c r="H5" i="8"/>
  <c r="G5" i="8"/>
  <c r="F5" i="8"/>
  <c r="V4" i="8"/>
  <c r="U4" i="8"/>
  <c r="S4" i="8"/>
  <c r="R4" i="8"/>
  <c r="Q4" i="8"/>
  <c r="P4" i="8"/>
  <c r="O4" i="8"/>
  <c r="N4" i="8"/>
  <c r="M4" i="8"/>
  <c r="L4" i="8"/>
  <c r="K4" i="8"/>
  <c r="J4" i="8"/>
  <c r="I4" i="8"/>
  <c r="H4" i="8"/>
  <c r="G4" i="8"/>
  <c r="F4" i="8"/>
  <c r="V3" i="8"/>
  <c r="U3" i="8"/>
  <c r="S3" i="8"/>
  <c r="R3" i="8"/>
  <c r="Q3" i="8"/>
  <c r="P3" i="8"/>
  <c r="O3" i="8"/>
  <c r="N3" i="8"/>
  <c r="M3" i="8"/>
  <c r="L3" i="8"/>
  <c r="K3" i="8"/>
  <c r="J3" i="8"/>
  <c r="I3" i="8"/>
  <c r="H3" i="8"/>
  <c r="G3" i="8"/>
  <c r="F3" i="8"/>
  <c r="V2" i="8"/>
  <c r="U2" i="8"/>
  <c r="S2" i="8"/>
  <c r="R2" i="8"/>
  <c r="Q2" i="8"/>
  <c r="P2" i="8"/>
  <c r="O2" i="8"/>
  <c r="N2" i="8"/>
  <c r="M2" i="8"/>
  <c r="L2" i="8"/>
  <c r="K2" i="8"/>
  <c r="J2" i="8"/>
  <c r="I2" i="8"/>
  <c r="H2" i="8"/>
  <c r="G2" i="8"/>
  <c r="F2" i="8"/>
  <c r="D5"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E2" i="8"/>
  <c r="D110" i="8"/>
  <c r="D109" i="8"/>
  <c r="D108" i="8"/>
  <c r="D107" i="8"/>
  <c r="D106" i="8"/>
  <c r="D105" i="8"/>
  <c r="D104" i="8"/>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57" i="8"/>
  <c r="D56" i="8"/>
  <c r="D55" i="8"/>
  <c r="D54" i="8"/>
  <c r="D53" i="8"/>
  <c r="D52" i="8"/>
  <c r="D51" i="8"/>
  <c r="D50" i="8"/>
  <c r="D48" i="8"/>
  <c r="D47" i="8"/>
  <c r="D46" i="8"/>
  <c r="D43" i="8"/>
  <c r="D42" i="8"/>
  <c r="D41" i="8"/>
  <c r="D39" i="8"/>
  <c r="D38" i="8"/>
  <c r="D37" i="8"/>
  <c r="D36" i="8"/>
  <c r="D35" i="8"/>
  <c r="D34" i="8"/>
  <c r="D32" i="8"/>
  <c r="D31" i="8"/>
  <c r="D30" i="8"/>
  <c r="D29" i="8"/>
  <c r="D27" i="8"/>
  <c r="D26" i="8"/>
  <c r="D25" i="8"/>
  <c r="D24" i="8"/>
  <c r="D23" i="8"/>
  <c r="D22" i="8"/>
  <c r="D21" i="8"/>
  <c r="D19" i="8"/>
  <c r="D18" i="8"/>
  <c r="D17" i="8"/>
  <c r="D16" i="8"/>
  <c r="D13" i="8"/>
  <c r="D11" i="8"/>
  <c r="D10" i="8"/>
  <c r="D9" i="8"/>
  <c r="C24" i="8"/>
  <c r="C23" i="8"/>
  <c r="C22" i="8"/>
  <c r="C21" i="8"/>
  <c r="C20" i="8"/>
  <c r="C19" i="8"/>
  <c r="C18" i="8"/>
  <c r="C17" i="8"/>
  <c r="C16" i="8"/>
  <c r="C15" i="8"/>
  <c r="B110" i="8"/>
  <c r="B109" i="8"/>
  <c r="B108" i="8"/>
  <c r="B107" i="8"/>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4" i="8"/>
  <c r="B3" i="8"/>
  <c r="B2"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14" i="8"/>
  <c r="C13" i="8"/>
  <c r="C12" i="8"/>
  <c r="C11" i="8"/>
  <c r="C10" i="8"/>
  <c r="C9" i="8"/>
  <c r="C8" i="8"/>
  <c r="C7" i="8"/>
  <c r="C6" i="8"/>
  <c r="C5" i="8"/>
  <c r="C4" i="8"/>
  <c r="C3" i="8"/>
  <c r="C2" i="8"/>
  <c r="AJ113" i="6"/>
  <c r="AJ112" i="6"/>
  <c r="AJ111" i="6"/>
  <c r="AJ110" i="6"/>
  <c r="AJ109" i="6"/>
  <c r="AJ108" i="6"/>
  <c r="AJ107" i="6"/>
  <c r="AJ106" i="6"/>
  <c r="AJ105" i="6"/>
  <c r="AJ104" i="6"/>
  <c r="AJ103" i="6"/>
  <c r="AJ102" i="6"/>
  <c r="AJ101" i="6"/>
  <c r="AJ100" i="6"/>
  <c r="AJ99" i="6"/>
  <c r="AJ98" i="6"/>
  <c r="AJ97" i="6"/>
  <c r="AJ96" i="6"/>
  <c r="AJ95" i="6"/>
  <c r="AJ94" i="6"/>
  <c r="AJ93" i="6"/>
  <c r="AJ92" i="6"/>
  <c r="AJ91" i="6"/>
  <c r="AJ90" i="6"/>
  <c r="AJ89" i="6"/>
  <c r="AJ88" i="6"/>
  <c r="AJ87" i="6"/>
  <c r="AJ86" i="6"/>
  <c r="AJ85" i="6"/>
  <c r="AJ84" i="6"/>
  <c r="AJ83" i="6"/>
  <c r="AJ82" i="6"/>
  <c r="AJ81" i="6"/>
  <c r="AJ80" i="6"/>
  <c r="AJ79" i="6"/>
  <c r="AJ78" i="6"/>
  <c r="AJ77" i="6"/>
  <c r="AJ76" i="6"/>
  <c r="AJ75" i="6"/>
  <c r="AJ74" i="6"/>
  <c r="AJ73" i="6"/>
  <c r="AJ72" i="6"/>
  <c r="AJ71" i="6"/>
  <c r="AJ70" i="6"/>
  <c r="AJ69" i="6"/>
  <c r="AJ68" i="6"/>
  <c r="AJ67" i="6"/>
  <c r="AJ66" i="6"/>
  <c r="AJ65" i="6"/>
  <c r="AJ64" i="6"/>
  <c r="AJ63" i="6"/>
  <c r="AJ62" i="6"/>
  <c r="AJ61" i="6"/>
  <c r="AJ60" i="6"/>
  <c r="AJ59" i="6"/>
  <c r="AJ58" i="6"/>
  <c r="AJ57" i="6"/>
  <c r="AJ56" i="6"/>
  <c r="AJ55" i="6"/>
  <c r="AJ54" i="6"/>
  <c r="AJ53" i="6"/>
  <c r="AJ52" i="6"/>
  <c r="AJ51" i="6"/>
  <c r="AJ50" i="6"/>
  <c r="AJ49" i="6"/>
  <c r="AJ48" i="6"/>
  <c r="AJ47" i="6"/>
  <c r="AJ46" i="6"/>
  <c r="AJ45" i="6"/>
  <c r="AJ44" i="6"/>
  <c r="AJ43" i="6"/>
  <c r="AJ42" i="6"/>
  <c r="AJ41" i="6"/>
  <c r="AJ40" i="6"/>
  <c r="AJ39" i="6"/>
  <c r="AJ38" i="6"/>
  <c r="AJ37" i="6"/>
  <c r="AJ36" i="6"/>
  <c r="AJ35" i="6"/>
  <c r="AJ34" i="6"/>
  <c r="AJ33" i="6"/>
  <c r="AJ32" i="6"/>
  <c r="AJ31" i="6"/>
  <c r="AJ30" i="6"/>
  <c r="AJ29" i="6"/>
  <c r="AJ28" i="6"/>
  <c r="AJ27" i="6"/>
  <c r="AJ26" i="6"/>
  <c r="AJ25" i="6"/>
  <c r="AJ24" i="6"/>
  <c r="AJ23" i="6"/>
  <c r="AJ22" i="6"/>
  <c r="AJ21" i="6"/>
  <c r="AJ20" i="6"/>
  <c r="AJ19" i="6"/>
  <c r="AJ18" i="6"/>
  <c r="AJ17" i="6"/>
  <c r="AJ16" i="6"/>
  <c r="AJ15" i="6"/>
  <c r="AJ14" i="6"/>
  <c r="AJ13" i="6"/>
  <c r="AJ12" i="6"/>
  <c r="AJ11" i="6"/>
  <c r="AJ10" i="6"/>
  <c r="AJ9" i="6"/>
  <c r="AJ8" i="6"/>
  <c r="AJ7" i="6"/>
  <c r="B16" i="16"/>
  <c r="F122" i="16"/>
  <c r="E122" i="16"/>
  <c r="D122" i="16"/>
  <c r="B122" i="16"/>
  <c r="F121" i="16"/>
  <c r="E121" i="16"/>
  <c r="D121" i="16"/>
  <c r="B121" i="16"/>
  <c r="F120" i="16"/>
  <c r="E120" i="16"/>
  <c r="D120" i="16"/>
  <c r="B120" i="16"/>
  <c r="F119" i="16"/>
  <c r="E119" i="16"/>
  <c r="D119" i="16"/>
  <c r="B119" i="16"/>
  <c r="F118" i="16"/>
  <c r="E118" i="16"/>
  <c r="D118" i="16"/>
  <c r="B118" i="16"/>
  <c r="F117" i="16"/>
  <c r="E117" i="16"/>
  <c r="D117" i="16"/>
  <c r="B117" i="16"/>
  <c r="F116" i="16"/>
  <c r="E116" i="16"/>
  <c r="D116" i="16"/>
  <c r="B116" i="16"/>
  <c r="F115" i="16"/>
  <c r="E115" i="16"/>
  <c r="D115" i="16"/>
  <c r="B115" i="16"/>
  <c r="F114" i="16"/>
  <c r="E114" i="16"/>
  <c r="D114" i="16"/>
  <c r="B114" i="16"/>
  <c r="F113" i="16"/>
  <c r="E113" i="16"/>
  <c r="D113" i="16"/>
  <c r="B113" i="16"/>
  <c r="F110" i="16"/>
  <c r="E110" i="16"/>
  <c r="D110" i="16"/>
  <c r="B110" i="16"/>
  <c r="A110" i="16" s="1"/>
  <c r="E98" i="16"/>
  <c r="F55" i="16"/>
  <c r="E55" i="16"/>
  <c r="B55" i="16"/>
  <c r="E50" i="16"/>
  <c r="D50" i="16"/>
  <c r="B50" i="16"/>
  <c r="F48" i="16"/>
  <c r="E48" i="16"/>
  <c r="B48" i="16"/>
  <c r="F46" i="16"/>
  <c r="E46" i="16"/>
  <c r="D46" i="16"/>
  <c r="B46" i="16"/>
  <c r="F42" i="16"/>
  <c r="E42" i="16"/>
  <c r="B42" i="16"/>
  <c r="F41" i="16"/>
  <c r="E41" i="16"/>
  <c r="B41" i="16"/>
  <c r="F35" i="16"/>
  <c r="E35" i="16"/>
  <c r="B35" i="16"/>
  <c r="F33" i="16"/>
  <c r="E33" i="16"/>
  <c r="B33" i="16"/>
  <c r="F29" i="16"/>
  <c r="E29" i="16"/>
  <c r="B29" i="16"/>
  <c r="F23" i="16"/>
  <c r="E23" i="16"/>
  <c r="B23" i="16"/>
  <c r="F22" i="16"/>
  <c r="E22" i="16"/>
  <c r="B22" i="16"/>
  <c r="F21" i="16"/>
  <c r="E21" i="16"/>
  <c r="B21" i="16"/>
  <c r="F18" i="16"/>
  <c r="E18" i="16"/>
  <c r="D18" i="16"/>
  <c r="B18" i="16"/>
  <c r="F16" i="16"/>
  <c r="E16" i="16"/>
  <c r="B14" i="16"/>
  <c r="F14" i="16"/>
  <c r="E14" i="16"/>
  <c r="A105" i="16"/>
  <c r="A104" i="16"/>
  <c r="A98" i="16"/>
  <c r="A55" i="16"/>
  <c r="A50" i="16"/>
  <c r="A48" i="16"/>
  <c r="A46" i="16"/>
  <c r="A42" i="16"/>
  <c r="A41" i="16"/>
  <c r="A35" i="16"/>
  <c r="A33" i="16"/>
  <c r="A29" i="16"/>
  <c r="A23" i="16"/>
  <c r="A22" i="16"/>
  <c r="A21" i="16"/>
  <c r="A18" i="16"/>
  <c r="A16" i="16"/>
  <c r="A14" i="16"/>
  <c r="AD83" i="6"/>
  <c r="D38" i="6"/>
  <c r="D33" i="8" s="1"/>
  <c r="D51" i="6"/>
  <c r="D46" i="11" s="1"/>
  <c r="D28" i="6"/>
  <c r="D23" i="11" s="1"/>
  <c r="F107" i="16"/>
  <c r="F106" i="16"/>
  <c r="B105" i="16"/>
  <c r="E100" i="16"/>
  <c r="F97" i="16"/>
  <c r="F96" i="16"/>
  <c r="A95" i="16"/>
  <c r="E94" i="16"/>
  <c r="D23" i="6"/>
  <c r="D18" i="11" s="1"/>
  <c r="Z114" i="6"/>
  <c r="AA114" i="6" s="1"/>
  <c r="Z113" i="6"/>
  <c r="AA113" i="6" s="1"/>
  <c r="Z112" i="6"/>
  <c r="AA112" i="6" s="1"/>
  <c r="Z111" i="6"/>
  <c r="AA111" i="6" s="1"/>
  <c r="Z110" i="6"/>
  <c r="AA110" i="6" s="1"/>
  <c r="Z109" i="6"/>
  <c r="AA109" i="6" s="1"/>
  <c r="Z108" i="6"/>
  <c r="AA108" i="6" s="1"/>
  <c r="Z107" i="6"/>
  <c r="AA107" i="6" s="1"/>
  <c r="Z106" i="6"/>
  <c r="AA106" i="6" s="1"/>
  <c r="Z105" i="6"/>
  <c r="AA105" i="6" s="1"/>
  <c r="Z104" i="6"/>
  <c r="AA104" i="6" s="1"/>
  <c r="Z103" i="6"/>
  <c r="AA103" i="6" s="1"/>
  <c r="Z102" i="6"/>
  <c r="AA102" i="6" s="1"/>
  <c r="Z101" i="6"/>
  <c r="AA101" i="6" s="1"/>
  <c r="Z100" i="6"/>
  <c r="AA100" i="6" s="1"/>
  <c r="Z99" i="6"/>
  <c r="AA99" i="6" s="1"/>
  <c r="Z98" i="6"/>
  <c r="Z97" i="6"/>
  <c r="Z96" i="6"/>
  <c r="Z95" i="6"/>
  <c r="U95" i="6" s="1"/>
  <c r="Z94" i="6"/>
  <c r="Z93" i="6"/>
  <c r="U93" i="6" s="1"/>
  <c r="Z92" i="6"/>
  <c r="U92" i="6" s="1"/>
  <c r="Z91" i="6"/>
  <c r="Z90" i="6"/>
  <c r="U90" i="6" s="1"/>
  <c r="Z89" i="6"/>
  <c r="U89" i="6" s="1"/>
  <c r="Z88" i="6"/>
  <c r="U88" i="6" s="1"/>
  <c r="Z87" i="6"/>
  <c r="Z73" i="6"/>
  <c r="Z82" i="6"/>
  <c r="U82" i="6" s="1"/>
  <c r="Z86" i="6"/>
  <c r="Z85" i="6"/>
  <c r="U85" i="6" s="1"/>
  <c r="Z84" i="6"/>
  <c r="U84" i="6" s="1"/>
  <c r="Z81" i="6"/>
  <c r="U81" i="6" s="1"/>
  <c r="Z80" i="6"/>
  <c r="AA73" i="8"/>
  <c r="Z77" i="6"/>
  <c r="AA77" i="6" s="1"/>
  <c r="Z76" i="6"/>
  <c r="Z75" i="6"/>
  <c r="Z74" i="6"/>
  <c r="Z72" i="6"/>
  <c r="U72" i="6" s="1"/>
  <c r="Z70" i="6"/>
  <c r="U70" i="6" s="1"/>
  <c r="Z69" i="6"/>
  <c r="U69" i="6" s="1"/>
  <c r="Z68" i="6"/>
  <c r="U68" i="6" s="1"/>
  <c r="Z67" i="6"/>
  <c r="U67" i="6" s="1"/>
  <c r="Z66" i="6"/>
  <c r="U66" i="6" s="1"/>
  <c r="Z65" i="6"/>
  <c r="U65" i="6" s="1"/>
  <c r="Z64" i="6"/>
  <c r="U64" i="6" s="1"/>
  <c r="Z63" i="6"/>
  <c r="Z62" i="6"/>
  <c r="U62" i="6" s="1"/>
  <c r="Z83" i="6"/>
  <c r="Z61" i="6"/>
  <c r="Z60" i="6"/>
  <c r="Z59" i="6"/>
  <c r="Z58" i="6"/>
  <c r="Z57" i="6"/>
  <c r="Z56" i="6"/>
  <c r="U56" i="6" s="1"/>
  <c r="Z55" i="6"/>
  <c r="Z54" i="6"/>
  <c r="Z53" i="6"/>
  <c r="AA53" i="6" s="1"/>
  <c r="Z52" i="6"/>
  <c r="Z51" i="6"/>
  <c r="AA51" i="6" s="1"/>
  <c r="Z50" i="6"/>
  <c r="Z49" i="6"/>
  <c r="Z48" i="6"/>
  <c r="U48" i="6" s="1"/>
  <c r="Z47" i="6"/>
  <c r="Z46" i="6"/>
  <c r="AA46" i="6" s="1"/>
  <c r="Z45" i="6"/>
  <c r="U45" i="6" s="1"/>
  <c r="Z44" i="6"/>
  <c r="Z43" i="6"/>
  <c r="Z42" i="6"/>
  <c r="Z41" i="6"/>
  <c r="Z40" i="6"/>
  <c r="AA40" i="6" s="1"/>
  <c r="Z39" i="6"/>
  <c r="U39" i="6" s="1"/>
  <c r="Z38" i="6"/>
  <c r="Z37" i="6"/>
  <c r="U37" i="6" s="1"/>
  <c r="Z36" i="6"/>
  <c r="Z35" i="6"/>
  <c r="U35" i="6" s="1"/>
  <c r="Z34" i="6"/>
  <c r="AA34" i="6" s="1"/>
  <c r="Z33" i="6"/>
  <c r="U33" i="6" s="1"/>
  <c r="Z32" i="6"/>
  <c r="U32" i="6" s="1"/>
  <c r="Z31" i="6"/>
  <c r="U31" i="6" s="1"/>
  <c r="Z30" i="6"/>
  <c r="U30" i="6" s="1"/>
  <c r="Z29" i="6"/>
  <c r="Z28" i="6"/>
  <c r="Z27" i="6"/>
  <c r="AA27" i="6" s="1"/>
  <c r="Z26" i="6"/>
  <c r="AA26" i="6" s="1"/>
  <c r="Z25" i="6"/>
  <c r="U25" i="6" s="1"/>
  <c r="Z24" i="6"/>
  <c r="U24" i="6" s="1"/>
  <c r="Z23" i="6"/>
  <c r="Z22" i="6"/>
  <c r="Z21" i="6"/>
  <c r="AA21" i="6" s="1"/>
  <c r="Z20" i="6"/>
  <c r="Z19" i="6"/>
  <c r="Z18" i="6"/>
  <c r="U18" i="6" s="1"/>
  <c r="Z17" i="6"/>
  <c r="Z16" i="6"/>
  <c r="U16" i="6" s="1"/>
  <c r="Z15" i="6"/>
  <c r="U15" i="6" s="1"/>
  <c r="Z14" i="6"/>
  <c r="U14" i="6" s="1"/>
  <c r="Z13" i="6"/>
  <c r="Z12" i="6"/>
  <c r="U12" i="6" s="1"/>
  <c r="Z10" i="6"/>
  <c r="U10" i="6" s="1"/>
  <c r="Z9" i="6"/>
  <c r="AA9" i="6" s="1"/>
  <c r="Z8" i="6"/>
  <c r="U8" i="6" s="1"/>
  <c r="Z11" i="6"/>
  <c r="U11" i="6" s="1"/>
  <c r="Z7" i="6"/>
  <c r="U7" i="6" s="1"/>
  <c r="Z71" i="6"/>
  <c r="U71" i="6" s="1"/>
  <c r="Y66" i="6"/>
  <c r="Y61" i="12" s="1"/>
  <c r="Y65" i="6"/>
  <c r="Y64" i="6"/>
  <c r="Y60" i="8" s="1"/>
  <c r="Y63" i="6"/>
  <c r="Y59" i="8" s="1"/>
  <c r="Y62" i="6"/>
  <c r="Y83" i="6"/>
  <c r="Y78" i="11" s="1"/>
  <c r="Y61" i="6"/>
  <c r="Y56" i="11" s="1"/>
  <c r="Y60" i="6"/>
  <c r="Y55" i="11" s="1"/>
  <c r="Y59" i="6"/>
  <c r="Y54" i="11" s="1"/>
  <c r="Y58" i="6"/>
  <c r="Y53" i="11" s="1"/>
  <c r="Y57" i="6"/>
  <c r="Y52" i="12" s="1"/>
  <c r="Y56" i="6"/>
  <c r="Y51" i="8" s="1"/>
  <c r="Y55" i="6"/>
  <c r="Y50" i="8" s="1"/>
  <c r="Y54" i="6"/>
  <c r="Y49" i="8" s="1"/>
  <c r="Y53" i="6"/>
  <c r="Y48" i="12" s="1"/>
  <c r="Y52" i="6"/>
  <c r="Y47" i="11" s="1"/>
  <c r="Y51" i="6"/>
  <c r="Y46" i="11" s="1"/>
  <c r="Y50" i="6"/>
  <c r="Y45" i="8" s="1"/>
  <c r="Y49" i="6"/>
  <c r="Y44" i="8" s="1"/>
  <c r="Y48" i="6"/>
  <c r="Y43" i="11" s="1"/>
  <c r="Y47" i="6"/>
  <c r="Y42" i="11" s="1"/>
  <c r="Y46" i="6"/>
  <c r="Y45" i="6"/>
  <c r="Y40" i="8" s="1"/>
  <c r="Y44" i="6"/>
  <c r="Y39" i="11" s="1"/>
  <c r="Y43" i="6"/>
  <c r="Y38" i="11" s="1"/>
  <c r="Y42" i="6"/>
  <c r="Y37" i="11" s="1"/>
  <c r="Y41" i="6"/>
  <c r="Y36" i="11" s="1"/>
  <c r="Y40" i="6"/>
  <c r="Y39" i="6"/>
  <c r="Y34" i="11" s="1"/>
  <c r="Y38" i="6"/>
  <c r="Y33" i="8" s="1"/>
  <c r="Y37" i="6"/>
  <c r="Y36" i="6"/>
  <c r="Y31" i="11" s="1"/>
  <c r="Y35" i="6"/>
  <c r="Y30" i="8" s="1"/>
  <c r="Y34" i="6"/>
  <c r="Y33" i="6"/>
  <c r="Y28" i="8" s="1"/>
  <c r="Y32" i="6"/>
  <c r="Y27" i="11" s="1"/>
  <c r="Y31" i="6"/>
  <c r="Y26" i="11" s="1"/>
  <c r="Y30" i="6"/>
  <c r="Y25" i="11" s="1"/>
  <c r="Y29" i="6"/>
  <c r="Y28" i="6"/>
  <c r="Y23" i="11" s="1"/>
  <c r="Y27" i="6"/>
  <c r="Y26" i="6"/>
  <c r="Y25" i="6"/>
  <c r="Y20" i="8" s="1"/>
  <c r="Y24" i="6"/>
  <c r="Y19" i="11" s="1"/>
  <c r="Y23" i="6"/>
  <c r="Y18" i="11" s="1"/>
  <c r="Y22" i="6"/>
  <c r="Y17" i="11" s="1"/>
  <c r="Y21" i="6"/>
  <c r="Y20" i="6"/>
  <c r="Y15" i="8" s="1"/>
  <c r="Y19" i="6"/>
  <c r="Y14" i="8" s="1"/>
  <c r="Y18" i="6"/>
  <c r="Y13" i="11" s="1"/>
  <c r="Y17" i="6"/>
  <c r="Y12" i="8" s="1"/>
  <c r="Y16" i="6"/>
  <c r="Y11" i="12" s="1"/>
  <c r="Y15" i="6"/>
  <c r="Y10" i="12" s="1"/>
  <c r="Y14" i="6"/>
  <c r="Y9" i="11" s="1"/>
  <c r="Y13" i="6"/>
  <c r="Y8" i="8" s="1"/>
  <c r="Y12" i="6"/>
  <c r="Y7" i="8" s="1"/>
  <c r="Y10" i="6"/>
  <c r="Y9" i="6"/>
  <c r="Y5" i="8" s="1"/>
  <c r="Y8" i="6"/>
  <c r="Y4" i="8" s="1"/>
  <c r="Y11" i="6"/>
  <c r="Y7" i="6"/>
  <c r="Y2" i="8" s="1"/>
  <c r="Y114" i="6"/>
  <c r="Y113" i="6"/>
  <c r="Y112" i="6"/>
  <c r="Y111" i="6"/>
  <c r="Y110" i="6"/>
  <c r="Y109" i="6"/>
  <c r="Y108" i="6"/>
  <c r="Y107" i="6"/>
  <c r="Y106" i="6"/>
  <c r="Y105" i="6"/>
  <c r="Y104" i="6"/>
  <c r="Y103" i="6"/>
  <c r="Y102" i="6"/>
  <c r="Y101" i="6"/>
  <c r="Y100" i="6"/>
  <c r="Y99" i="6"/>
  <c r="Y98" i="6"/>
  <c r="Y93" i="8" s="1"/>
  <c r="Y97" i="6"/>
  <c r="Y92" i="11" s="1"/>
  <c r="Y96" i="6"/>
  <c r="Y91" i="8" s="1"/>
  <c r="Y95" i="6"/>
  <c r="Y90" i="11" s="1"/>
  <c r="Y94" i="6"/>
  <c r="Y89" i="11" s="1"/>
  <c r="Y93" i="6"/>
  <c r="Y88" i="11" s="1"/>
  <c r="Y92" i="6"/>
  <c r="Y87" i="11" s="1"/>
  <c r="Y91" i="6"/>
  <c r="Y86" i="11" s="1"/>
  <c r="Y90" i="6"/>
  <c r="Y89" i="6"/>
  <c r="Y84" i="8" s="1"/>
  <c r="Y88" i="6"/>
  <c r="Y83" i="11" s="1"/>
  <c r="Y87" i="6"/>
  <c r="Y73" i="6"/>
  <c r="Y81" i="11" s="1"/>
  <c r="Y82" i="6"/>
  <c r="Y80" i="11" s="1"/>
  <c r="Y86" i="6"/>
  <c r="Y85" i="6"/>
  <c r="Y84" i="6"/>
  <c r="Y81" i="6"/>
  <c r="Y76" i="8" s="1"/>
  <c r="Y80" i="6"/>
  <c r="Y75" i="11" s="1"/>
  <c r="Y78" i="6"/>
  <c r="Y73" i="8" s="1"/>
  <c r="Y77" i="6"/>
  <c r="Y76" i="6"/>
  <c r="Y71" i="8" s="1"/>
  <c r="Y75" i="6"/>
  <c r="Y70" i="8" s="1"/>
  <c r="Y74" i="6"/>
  <c r="Y69" i="8" s="1"/>
  <c r="Y72" i="6"/>
  <c r="Y71" i="6"/>
  <c r="Y67" i="8" s="1"/>
  <c r="Y70" i="6"/>
  <c r="Y69" i="6"/>
  <c r="Y68" i="6"/>
  <c r="Y67" i="6"/>
  <c r="Y63" i="12" s="1"/>
  <c r="W52" i="6"/>
  <c r="W47" i="11" s="1"/>
  <c r="W59" i="6"/>
  <c r="W54" i="11" s="1"/>
  <c r="W58" i="6"/>
  <c r="W53" i="11" s="1"/>
  <c r="W57" i="6"/>
  <c r="W52" i="12" s="1"/>
  <c r="W56" i="6"/>
  <c r="W54" i="6"/>
  <c r="W50" i="6"/>
  <c r="W49" i="6"/>
  <c r="W48" i="6"/>
  <c r="W43" i="11" s="1"/>
  <c r="W47" i="6"/>
  <c r="W42" i="11" s="1"/>
  <c r="W45" i="6"/>
  <c r="W44" i="6"/>
  <c r="W39" i="11" s="1"/>
  <c r="W43" i="6"/>
  <c r="W38" i="11" s="1"/>
  <c r="W42" i="6"/>
  <c r="W37" i="11" s="1"/>
  <c r="W41" i="6"/>
  <c r="W36" i="11" s="1"/>
  <c r="W39" i="6"/>
  <c r="W34" i="11" s="1"/>
  <c r="W37" i="6"/>
  <c r="W36" i="6"/>
  <c r="W31" i="11" s="1"/>
  <c r="W35" i="6"/>
  <c r="W33" i="6"/>
  <c r="W32" i="6"/>
  <c r="W27" i="11" s="1"/>
  <c r="W31" i="6"/>
  <c r="W26" i="11" s="1"/>
  <c r="W30" i="6"/>
  <c r="W25" i="11" s="1"/>
  <c r="W29" i="6"/>
  <c r="W28" i="6"/>
  <c r="W23" i="11" s="1"/>
  <c r="W25" i="6"/>
  <c r="W24" i="6"/>
  <c r="W19" i="11" s="1"/>
  <c r="W22" i="6"/>
  <c r="W17" i="11" s="1"/>
  <c r="W20" i="6"/>
  <c r="W19" i="6"/>
  <c r="W18" i="6"/>
  <c r="W13" i="11" s="1"/>
  <c r="W17" i="6"/>
  <c r="W16" i="6"/>
  <c r="W11" i="12" s="1"/>
  <c r="W15" i="6"/>
  <c r="W10" i="12" s="1"/>
  <c r="W14" i="6"/>
  <c r="W9" i="11" s="1"/>
  <c r="W13" i="6"/>
  <c r="W12" i="6"/>
  <c r="W10" i="6"/>
  <c r="W9" i="6"/>
  <c r="W8" i="6"/>
  <c r="W11" i="6"/>
  <c r="W7" i="6"/>
  <c r="W114" i="6"/>
  <c r="W113" i="6"/>
  <c r="W112" i="6"/>
  <c r="W111" i="6"/>
  <c r="W110" i="6"/>
  <c r="W109" i="6"/>
  <c r="W108" i="6"/>
  <c r="W107" i="6"/>
  <c r="W106" i="6"/>
  <c r="W105" i="6"/>
  <c r="W104" i="6"/>
  <c r="W103" i="6"/>
  <c r="W102" i="6"/>
  <c r="W101" i="6"/>
  <c r="W100" i="6"/>
  <c r="W99" i="6"/>
  <c r="W98" i="6"/>
  <c r="W97" i="6"/>
  <c r="W92" i="11" s="1"/>
  <c r="W96" i="6"/>
  <c r="W95" i="6"/>
  <c r="W90" i="11" s="1"/>
  <c r="W94" i="6"/>
  <c r="W89" i="11" s="1"/>
  <c r="W93" i="6"/>
  <c r="W88" i="11" s="1"/>
  <c r="W92" i="6"/>
  <c r="W87" i="11" s="1"/>
  <c r="W91" i="6"/>
  <c r="W86" i="11" s="1"/>
  <c r="W90" i="6"/>
  <c r="W89" i="6"/>
  <c r="W88" i="6"/>
  <c r="W83" i="11" s="1"/>
  <c r="W87" i="6"/>
  <c r="W73" i="6"/>
  <c r="W81" i="11" s="1"/>
  <c r="W82" i="6"/>
  <c r="W80" i="11" s="1"/>
  <c r="W86" i="6"/>
  <c r="W85" i="6"/>
  <c r="W84" i="6"/>
  <c r="W81" i="6"/>
  <c r="W80" i="6"/>
  <c r="W75" i="11" s="1"/>
  <c r="W78" i="6"/>
  <c r="W77" i="6"/>
  <c r="W76" i="6"/>
  <c r="W75" i="6"/>
  <c r="W74" i="6"/>
  <c r="W72" i="6"/>
  <c r="W71" i="6"/>
  <c r="W70" i="6"/>
  <c r="W69" i="6"/>
  <c r="W68" i="6"/>
  <c r="W67" i="6"/>
  <c r="W63" i="12" s="1"/>
  <c r="W66" i="6"/>
  <c r="W65" i="6"/>
  <c r="W64" i="6"/>
  <c r="W63" i="6"/>
  <c r="W62" i="6"/>
  <c r="W83" i="6"/>
  <c r="W61" i="6"/>
  <c r="W56" i="11" s="1"/>
  <c r="AB58" i="6"/>
  <c r="AB53" i="11" s="1"/>
  <c r="AD58" i="6"/>
  <c r="AD53" i="11" s="1"/>
  <c r="AD57" i="6"/>
  <c r="AD52" i="12" s="1"/>
  <c r="D117" i="6"/>
  <c r="E117" i="6"/>
  <c r="X52" i="5"/>
  <c r="S52" i="5"/>
  <c r="T52" i="5" s="1"/>
  <c r="S40" i="5"/>
  <c r="T40" i="5" s="1"/>
  <c r="X116" i="6"/>
  <c r="K18" i="7" s="1"/>
  <c r="T116" i="6"/>
  <c r="K17" i="7" s="1"/>
  <c r="AD44" i="6"/>
  <c r="AD39" i="11" s="1"/>
  <c r="AD42" i="6"/>
  <c r="AD37" i="11" s="1"/>
  <c r="AB42" i="6"/>
  <c r="AB37" i="11" s="1"/>
  <c r="AD34" i="6"/>
  <c r="AD27" i="6"/>
  <c r="S7" i="1"/>
  <c r="T7" i="1" s="1"/>
  <c r="V7" i="1"/>
  <c r="AB114" i="6"/>
  <c r="AB113" i="6"/>
  <c r="AB112" i="6"/>
  <c r="AB111" i="6"/>
  <c r="AB110" i="6"/>
  <c r="AB109" i="6"/>
  <c r="AB108" i="6"/>
  <c r="AB107" i="6"/>
  <c r="AB106" i="6"/>
  <c r="AB105" i="6"/>
  <c r="AB104" i="6"/>
  <c r="AB103" i="6"/>
  <c r="D98" i="16" s="1"/>
  <c r="AB102" i="6"/>
  <c r="AB101" i="6"/>
  <c r="AB100" i="6"/>
  <c r="AB99" i="6"/>
  <c r="AB98" i="6"/>
  <c r="AB93" i="8" s="1"/>
  <c r="AB97" i="6"/>
  <c r="AB96" i="6"/>
  <c r="AB95" i="6"/>
  <c r="AB90" i="11" s="1"/>
  <c r="AB94" i="6"/>
  <c r="AB89" i="11" s="1"/>
  <c r="AB93" i="6"/>
  <c r="AB88" i="11" s="1"/>
  <c r="AB92" i="6"/>
  <c r="AB87" i="11" s="1"/>
  <c r="AB91" i="6"/>
  <c r="AB86" i="11" s="1"/>
  <c r="AB90" i="6"/>
  <c r="AB89" i="6"/>
  <c r="AB84" i="8" s="1"/>
  <c r="AB88" i="6"/>
  <c r="AB83" i="11" s="1"/>
  <c r="AB87" i="6"/>
  <c r="AB73" i="6"/>
  <c r="AB81" i="11" s="1"/>
  <c r="AB82" i="6"/>
  <c r="AB80" i="11" s="1"/>
  <c r="AB86" i="6"/>
  <c r="AB85" i="6"/>
  <c r="AB84" i="6"/>
  <c r="AB81" i="6"/>
  <c r="AB76" i="8" s="1"/>
  <c r="AB80" i="6"/>
  <c r="AB75" i="11" s="1"/>
  <c r="AB78" i="6"/>
  <c r="AB73" i="8" s="1"/>
  <c r="AB77" i="6"/>
  <c r="AB76" i="6"/>
  <c r="AB71" i="8" s="1"/>
  <c r="AB75" i="6"/>
  <c r="AB70" i="8" s="1"/>
  <c r="AB74" i="6"/>
  <c r="AB72" i="6"/>
  <c r="AB71" i="6"/>
  <c r="AB67" i="8" s="1"/>
  <c r="AB70" i="6"/>
  <c r="AB69" i="6"/>
  <c r="AB68" i="6"/>
  <c r="AB67" i="6"/>
  <c r="AB63" i="12" s="1"/>
  <c r="AB66" i="6"/>
  <c r="AB65" i="6"/>
  <c r="AB64" i="6"/>
  <c r="AB60" i="8" s="1"/>
  <c r="AB63" i="6"/>
  <c r="AB59" i="8" s="1"/>
  <c r="AB62" i="6"/>
  <c r="AB83" i="6"/>
  <c r="AB78" i="11" s="1"/>
  <c r="AB61" i="6"/>
  <c r="AB56" i="11" s="1"/>
  <c r="AB60" i="6"/>
  <c r="AB59" i="6"/>
  <c r="AB54" i="11" s="1"/>
  <c r="AB57" i="6"/>
  <c r="AB52" i="12" s="1"/>
  <c r="AB56" i="6"/>
  <c r="AB51" i="8" s="1"/>
  <c r="AB55" i="6"/>
  <c r="AB50" i="8" s="1"/>
  <c r="AB54" i="6"/>
  <c r="AB49" i="8" s="1"/>
  <c r="AB53" i="6"/>
  <c r="AB52" i="6"/>
  <c r="AB47" i="11" s="1"/>
  <c r="AB51" i="6"/>
  <c r="AB46" i="11" s="1"/>
  <c r="AB50" i="6"/>
  <c r="AB45" i="8" s="1"/>
  <c r="AB49" i="6"/>
  <c r="AB44" i="8" s="1"/>
  <c r="AB48" i="6"/>
  <c r="AB43" i="11" s="1"/>
  <c r="AB47" i="6"/>
  <c r="AB46" i="6"/>
  <c r="D41" i="16" s="1"/>
  <c r="AB45" i="6"/>
  <c r="AB40" i="8" s="1"/>
  <c r="AB44" i="6"/>
  <c r="AB39" i="11" s="1"/>
  <c r="AB43" i="6"/>
  <c r="AB38" i="11" s="1"/>
  <c r="AB41" i="6"/>
  <c r="AB36" i="11" s="1"/>
  <c r="AB40" i="6"/>
  <c r="D35" i="16" s="1"/>
  <c r="AB39" i="6"/>
  <c r="AB34" i="11" s="1"/>
  <c r="AB38" i="6"/>
  <c r="D33" i="16" s="1"/>
  <c r="AB37" i="6"/>
  <c r="AB36" i="6"/>
  <c r="AB31" i="11" s="1"/>
  <c r="AB35" i="6"/>
  <c r="AB30" i="8" s="1"/>
  <c r="AB34" i="6"/>
  <c r="D29" i="16" s="1"/>
  <c r="AB33" i="6"/>
  <c r="AB28" i="8" s="1"/>
  <c r="AB32" i="6"/>
  <c r="AB27" i="11" s="1"/>
  <c r="AB31" i="6"/>
  <c r="AB26" i="11" s="1"/>
  <c r="AB30" i="6"/>
  <c r="AB25" i="11" s="1"/>
  <c r="AB29" i="6"/>
  <c r="AB28" i="6"/>
  <c r="AB23" i="11" s="1"/>
  <c r="AB27" i="6"/>
  <c r="D22" i="16" s="1"/>
  <c r="AB26" i="6"/>
  <c r="D21" i="16" s="1"/>
  <c r="AB25" i="6"/>
  <c r="AB20" i="8" s="1"/>
  <c r="AB24" i="6"/>
  <c r="AB19" i="11" s="1"/>
  <c r="AB23" i="6"/>
  <c r="AB18" i="11" s="1"/>
  <c r="AB22" i="6"/>
  <c r="AB17" i="11" s="1"/>
  <c r="AB21" i="6"/>
  <c r="D16" i="16" s="1"/>
  <c r="AB20" i="6"/>
  <c r="AB15" i="8" s="1"/>
  <c r="AB19" i="6"/>
  <c r="AA64" i="11"/>
  <c r="AA63" i="12"/>
  <c r="AB16" i="6"/>
  <c r="AB11" i="12" s="1"/>
  <c r="X6" i="1"/>
  <c r="V6" i="1"/>
  <c r="S6" i="1"/>
  <c r="T6" i="1" s="1"/>
  <c r="X5" i="1"/>
  <c r="V5" i="1"/>
  <c r="S5" i="1"/>
  <c r="T5" i="1" s="1"/>
  <c r="X4" i="1"/>
  <c r="V4" i="1"/>
  <c r="S4" i="1"/>
  <c r="T4" i="1" s="1"/>
  <c r="X3" i="1"/>
  <c r="V3" i="1"/>
  <c r="S3" i="1"/>
  <c r="T3" i="1" s="1"/>
  <c r="X2" i="1"/>
  <c r="V2" i="1"/>
  <c r="S2" i="1"/>
  <c r="T2" i="1" s="1"/>
  <c r="V15" i="1"/>
  <c r="V14" i="1"/>
  <c r="V13" i="1"/>
  <c r="V12" i="1"/>
  <c r="V11" i="1"/>
  <c r="AD92" i="6"/>
  <c r="AD87" i="11" s="1"/>
  <c r="AA98" i="6" l="1"/>
  <c r="AA93" i="8" s="1"/>
  <c r="U98" i="6"/>
  <c r="Z93" i="8"/>
  <c r="X93" i="8"/>
  <c r="AA97" i="6"/>
  <c r="AA92" i="11" s="1"/>
  <c r="Z92" i="11"/>
  <c r="D92" i="16"/>
  <c r="AB92" i="11"/>
  <c r="AA96" i="6"/>
  <c r="AA91" i="8" s="1"/>
  <c r="U96" i="6"/>
  <c r="T91" i="8" s="1"/>
  <c r="Z91" i="8"/>
  <c r="X91" i="8"/>
  <c r="Z86" i="11"/>
  <c r="AA91" i="6"/>
  <c r="AA86" i="11" s="1"/>
  <c r="AA87" i="6"/>
  <c r="U87" i="6"/>
  <c r="AA76" i="6"/>
  <c r="AA71" i="8" s="1"/>
  <c r="U76" i="6"/>
  <c r="AA75" i="6"/>
  <c r="AA70" i="8" s="1"/>
  <c r="U75" i="6"/>
  <c r="AA74" i="6"/>
  <c r="U74" i="6"/>
  <c r="AA63" i="6"/>
  <c r="U63" i="6"/>
  <c r="AA61" i="6"/>
  <c r="AA56" i="11" s="1"/>
  <c r="U61" i="6"/>
  <c r="AA59" i="6"/>
  <c r="AA54" i="11" s="1"/>
  <c r="U59" i="6"/>
  <c r="AA58" i="6"/>
  <c r="U58" i="6"/>
  <c r="AA57" i="6"/>
  <c r="U57" i="6"/>
  <c r="AA54" i="6"/>
  <c r="U54" i="6"/>
  <c r="AA52" i="6"/>
  <c r="AA47" i="11" s="1"/>
  <c r="U52" i="6"/>
  <c r="AA50" i="6"/>
  <c r="U50" i="6"/>
  <c r="AA49" i="6"/>
  <c r="AA44" i="8" s="1"/>
  <c r="U49" i="6"/>
  <c r="AA44" i="6"/>
  <c r="U44" i="6"/>
  <c r="AA43" i="6"/>
  <c r="U43" i="6"/>
  <c r="AA42" i="6"/>
  <c r="U42" i="6"/>
  <c r="AA41" i="6"/>
  <c r="U41" i="6"/>
  <c r="AA36" i="6"/>
  <c r="U36" i="6"/>
  <c r="AA29" i="6"/>
  <c r="U29" i="6"/>
  <c r="AA22" i="6"/>
  <c r="U22" i="6"/>
  <c r="AA20" i="6"/>
  <c r="U20" i="6"/>
  <c r="AA17" i="6"/>
  <c r="U17" i="6"/>
  <c r="AA13" i="6"/>
  <c r="U13" i="6"/>
  <c r="U116" i="6" s="1"/>
  <c r="AA95" i="6"/>
  <c r="AA90" i="11" s="1"/>
  <c r="T90" i="11"/>
  <c r="Z90" i="11"/>
  <c r="F90" i="16"/>
  <c r="A90" i="16"/>
  <c r="AA94" i="6"/>
  <c r="AA89" i="11" s="1"/>
  <c r="Z89" i="11"/>
  <c r="AA93" i="6"/>
  <c r="AA88" i="11" s="1"/>
  <c r="Z88" i="11"/>
  <c r="AA92" i="6"/>
  <c r="AA87" i="11" s="1"/>
  <c r="Z87" i="11"/>
  <c r="AA90" i="6"/>
  <c r="AA89" i="6"/>
  <c r="AA84" i="8" s="1"/>
  <c r="Z84" i="8"/>
  <c r="X84" i="8"/>
  <c r="AA88" i="6"/>
  <c r="AA83" i="11" s="1"/>
  <c r="Z83" i="11"/>
  <c r="X66" i="8"/>
  <c r="Y62" i="12"/>
  <c r="F81" i="16"/>
  <c r="T81" i="8"/>
  <c r="E72" i="16"/>
  <c r="B72" i="16"/>
  <c r="F72" i="16"/>
  <c r="A72" i="16"/>
  <c r="AD57" i="11"/>
  <c r="AD78" i="11"/>
  <c r="X81" i="8"/>
  <c r="Z81" i="8"/>
  <c r="AA84" i="6"/>
  <c r="AA79" i="11" s="1"/>
  <c r="Z79" i="11"/>
  <c r="T76" i="8"/>
  <c r="AA81" i="6"/>
  <c r="AA76" i="8" s="1"/>
  <c r="X76" i="8"/>
  <c r="Z76" i="8"/>
  <c r="AA80" i="6"/>
  <c r="AA75" i="11" s="1"/>
  <c r="Z75" i="11"/>
  <c r="Z68" i="11"/>
  <c r="Z67" i="11"/>
  <c r="AA72" i="6"/>
  <c r="AA67" i="11" s="1"/>
  <c r="X65" i="8"/>
  <c r="AA70" i="6"/>
  <c r="AA65" i="8" s="1"/>
  <c r="Z65" i="8"/>
  <c r="T65" i="8"/>
  <c r="AA65" i="12"/>
  <c r="Z64" i="12"/>
  <c r="AA69" i="6"/>
  <c r="AA64" i="12" s="1"/>
  <c r="AA68" i="6"/>
  <c r="AA63" i="11" s="1"/>
  <c r="Z63" i="11"/>
  <c r="AA67" i="6"/>
  <c r="AA62" i="12" s="1"/>
  <c r="AA66" i="6"/>
  <c r="AA61" i="12" s="1"/>
  <c r="Z61" i="12"/>
  <c r="Z60" i="11"/>
  <c r="AA65" i="6"/>
  <c r="AA60" i="11" s="1"/>
  <c r="AA64" i="6"/>
  <c r="AA59" i="8" s="1"/>
  <c r="X58" i="8"/>
  <c r="T57" i="8"/>
  <c r="Z57" i="8"/>
  <c r="AA62" i="6"/>
  <c r="AA57" i="8" s="1"/>
  <c r="X57" i="8"/>
  <c r="Z78" i="11"/>
  <c r="AA83" i="6"/>
  <c r="AA78" i="11" s="1"/>
  <c r="Z55" i="11"/>
  <c r="AA60" i="6"/>
  <c r="X51" i="8"/>
  <c r="AA56" i="6"/>
  <c r="AA51" i="8" s="1"/>
  <c r="X50" i="8"/>
  <c r="AA55" i="6"/>
  <c r="AA50" i="8" s="1"/>
  <c r="Z43" i="11"/>
  <c r="AA48" i="6"/>
  <c r="AA43" i="11" s="1"/>
  <c r="Z42" i="11"/>
  <c r="AA47" i="6"/>
  <c r="AA42" i="11" s="1"/>
  <c r="Z40" i="8"/>
  <c r="AA45" i="6"/>
  <c r="Z34" i="11"/>
  <c r="AA39" i="6"/>
  <c r="AA34" i="11" s="1"/>
  <c r="F34" i="16"/>
  <c r="Z33" i="8"/>
  <c r="AA38" i="6"/>
  <c r="AA33" i="8" s="1"/>
  <c r="B32" i="16"/>
  <c r="AA37" i="6"/>
  <c r="X30" i="8"/>
  <c r="AA35" i="6"/>
  <c r="Z28" i="8"/>
  <c r="AA33" i="6"/>
  <c r="T27" i="11"/>
  <c r="AA32" i="6"/>
  <c r="Z27" i="11"/>
  <c r="Z26" i="11"/>
  <c r="AA31" i="6"/>
  <c r="AA30" i="6"/>
  <c r="AA25" i="11" s="1"/>
  <c r="Z23" i="11"/>
  <c r="AA28" i="6"/>
  <c r="AA23" i="11" s="1"/>
  <c r="A20" i="16"/>
  <c r="AA25" i="6"/>
  <c r="Z19" i="11"/>
  <c r="AA24" i="6"/>
  <c r="Z18" i="11"/>
  <c r="AA23" i="6"/>
  <c r="Z14" i="8"/>
  <c r="AA19" i="6"/>
  <c r="X14" i="8"/>
  <c r="Z13" i="11"/>
  <c r="AA18" i="6"/>
  <c r="Z11" i="12"/>
  <c r="AA16" i="6"/>
  <c r="Z10" i="12"/>
  <c r="AA15" i="6"/>
  <c r="Z9" i="11"/>
  <c r="AA14" i="6"/>
  <c r="Z7" i="8"/>
  <c r="AA12" i="6"/>
  <c r="AA10" i="6"/>
  <c r="AA5" i="12" s="1"/>
  <c r="Z5" i="12"/>
  <c r="Z3" i="8"/>
  <c r="AA8" i="6"/>
  <c r="T6" i="8"/>
  <c r="Z6" i="8"/>
  <c r="X6" i="8"/>
  <c r="AA11" i="6"/>
  <c r="AA6" i="8" s="1"/>
  <c r="Z2" i="8"/>
  <c r="AA7" i="6"/>
  <c r="A2" i="16"/>
  <c r="X67" i="8"/>
  <c r="AA71" i="6"/>
  <c r="AA66" i="8" s="1"/>
  <c r="Y61" i="11"/>
  <c r="Y60" i="11"/>
  <c r="Y58" i="8"/>
  <c r="Y57" i="8"/>
  <c r="Y6" i="12"/>
  <c r="Y5" i="12"/>
  <c r="Y3" i="8"/>
  <c r="Y6" i="8"/>
  <c r="Y79" i="8"/>
  <c r="Y81" i="8"/>
  <c r="Y77" i="11"/>
  <c r="Y79" i="11"/>
  <c r="Y68" i="11"/>
  <c r="Y67" i="11"/>
  <c r="Y66" i="8"/>
  <c r="Y65" i="8"/>
  <c r="Y65" i="12"/>
  <c r="Y64" i="12"/>
  <c r="Y64" i="11"/>
  <c r="Y63" i="11"/>
  <c r="W6" i="12"/>
  <c r="W5" i="12"/>
  <c r="W77" i="11"/>
  <c r="W79" i="11"/>
  <c r="W68" i="11"/>
  <c r="W67" i="11"/>
  <c r="W65" i="12"/>
  <c r="W64" i="12"/>
  <c r="W64" i="11"/>
  <c r="W63" i="11"/>
  <c r="W62" i="12"/>
  <c r="W61" i="12"/>
  <c r="W61" i="11"/>
  <c r="W60" i="11"/>
  <c r="W57" i="11"/>
  <c r="W78" i="11"/>
  <c r="AB79" i="8"/>
  <c r="AB81" i="8"/>
  <c r="AB77" i="11"/>
  <c r="AB79" i="11"/>
  <c r="AB68" i="11"/>
  <c r="AB67" i="11"/>
  <c r="AB66" i="8"/>
  <c r="AB65" i="8"/>
  <c r="AB65" i="12"/>
  <c r="AB64" i="12"/>
  <c r="AB64" i="11"/>
  <c r="AB63" i="11"/>
  <c r="AB62" i="12"/>
  <c r="AB61" i="12"/>
  <c r="AB61" i="11"/>
  <c r="AB60" i="11"/>
  <c r="AB58" i="8"/>
  <c r="AB57" i="8"/>
  <c r="D55" i="16"/>
  <c r="AB55" i="11"/>
  <c r="AB14" i="8"/>
  <c r="D14" i="16"/>
  <c r="AA73" i="6"/>
  <c r="AA81" i="11" s="1"/>
  <c r="Z81" i="11"/>
  <c r="AA82" i="6"/>
  <c r="AA80" i="11" s="1"/>
  <c r="Z80" i="11"/>
  <c r="AA86" i="6"/>
  <c r="Z79" i="8"/>
  <c r="X79" i="8"/>
  <c r="AA77" i="11"/>
  <c r="Z77" i="11"/>
  <c r="B89" i="16"/>
  <c r="B79" i="16"/>
  <c r="D79" i="16"/>
  <c r="X74" i="8"/>
  <c r="D74" i="16"/>
  <c r="Z74" i="8"/>
  <c r="Z53" i="11"/>
  <c r="D83" i="6"/>
  <c r="D78" i="11" s="1"/>
  <c r="D85" i="16"/>
  <c r="E85" i="16"/>
  <c r="D101" i="16"/>
  <c r="B101" i="16"/>
  <c r="AA37" i="11"/>
  <c r="D42" i="6"/>
  <c r="D37" i="11" s="1"/>
  <c r="Z37" i="11"/>
  <c r="AA45" i="8"/>
  <c r="Z61" i="11"/>
  <c r="AA61" i="11"/>
  <c r="Z12" i="8"/>
  <c r="F20" i="16"/>
  <c r="B20" i="16"/>
  <c r="AA36" i="11"/>
  <c r="Z36" i="11"/>
  <c r="Z44" i="8"/>
  <c r="D49" i="6"/>
  <c r="D44" i="8" s="1"/>
  <c r="X44" i="8"/>
  <c r="Z52" i="12"/>
  <c r="AA52" i="12"/>
  <c r="X69" i="8"/>
  <c r="AA69" i="8"/>
  <c r="T20" i="8"/>
  <c r="D52" i="6"/>
  <c r="D47" i="11" s="1"/>
  <c r="B95" i="16"/>
  <c r="Z47" i="11"/>
  <c r="AA14" i="8"/>
  <c r="D29" i="6"/>
  <c r="D80" i="16"/>
  <c r="D95" i="16"/>
  <c r="E103" i="16"/>
  <c r="Z56" i="11"/>
  <c r="AA55" i="11"/>
  <c r="A32" i="16"/>
  <c r="A80" i="16"/>
  <c r="E80" i="16"/>
  <c r="E89" i="16"/>
  <c r="B96" i="16"/>
  <c r="F103" i="16"/>
  <c r="D89" i="16"/>
  <c r="D97" i="16"/>
  <c r="D105" i="16"/>
  <c r="A81" i="16"/>
  <c r="A96" i="16"/>
  <c r="B74" i="16"/>
  <c r="B81" i="16"/>
  <c r="F89" i="16"/>
  <c r="E97" i="16"/>
  <c r="B104" i="16"/>
  <c r="Z50" i="8"/>
  <c r="Z58" i="8"/>
  <c r="Z63" i="12"/>
  <c r="D90" i="16"/>
  <c r="D106" i="16"/>
  <c r="A97" i="16"/>
  <c r="E74" i="16"/>
  <c r="B90" i="16"/>
  <c r="T19" i="11"/>
  <c r="Z51" i="8"/>
  <c r="Z59" i="8"/>
  <c r="B25" i="16"/>
  <c r="A25" i="16"/>
  <c r="F25" i="16"/>
  <c r="D25" i="16"/>
  <c r="T25" i="11"/>
  <c r="E25" i="16"/>
  <c r="AB57" i="11"/>
  <c r="AA57" i="11"/>
  <c r="D11" i="6"/>
  <c r="D6" i="8" s="1"/>
  <c r="T10" i="12"/>
  <c r="A10" i="16"/>
  <c r="B34" i="16"/>
  <c r="Z57" i="11"/>
  <c r="Z67" i="8"/>
  <c r="Z65" i="12"/>
  <c r="D75" i="16"/>
  <c r="A75" i="16"/>
  <c r="B75" i="16"/>
  <c r="F75" i="16"/>
  <c r="E75" i="16"/>
  <c r="D91" i="16"/>
  <c r="A91" i="16"/>
  <c r="B91" i="16"/>
  <c r="A99" i="16"/>
  <c r="F99" i="16"/>
  <c r="B99" i="16"/>
  <c r="E99" i="16"/>
  <c r="D99" i="16"/>
  <c r="T47" i="11"/>
  <c r="D14" i="6"/>
  <c r="D9" i="11" s="1"/>
  <c r="D12" i="16"/>
  <c r="F76" i="16"/>
  <c r="A76" i="16"/>
  <c r="F92" i="16"/>
  <c r="E92" i="16"/>
  <c r="A92" i="16"/>
  <c r="F100" i="16"/>
  <c r="D100" i="16"/>
  <c r="B100" i="16"/>
  <c r="A100" i="16"/>
  <c r="F108" i="16"/>
  <c r="D108" i="16"/>
  <c r="B108" i="16"/>
  <c r="A108" i="16" s="1"/>
  <c r="E108" i="16"/>
  <c r="T64" i="12"/>
  <c r="T2" i="8"/>
  <c r="D2" i="16"/>
  <c r="B2" i="16"/>
  <c r="F2" i="16"/>
  <c r="D7" i="6"/>
  <c r="D2" i="8" s="1"/>
  <c r="E2" i="16"/>
  <c r="E12" i="16"/>
  <c r="D32" i="6"/>
  <c r="D27" i="11" s="1"/>
  <c r="AA38" i="11"/>
  <c r="Z38" i="11"/>
  <c r="B85" i="16"/>
  <c r="A85" i="16"/>
  <c r="F101" i="16"/>
  <c r="A101" i="16"/>
  <c r="E60" i="16"/>
  <c r="T60" i="8"/>
  <c r="A60" i="16"/>
  <c r="E24" i="16"/>
  <c r="D24" i="16"/>
  <c r="B24" i="16"/>
  <c r="F24" i="16"/>
  <c r="A24" i="16"/>
  <c r="B60" i="16"/>
  <c r="B76" i="16"/>
  <c r="E91" i="16"/>
  <c r="E107" i="16"/>
  <c r="AB33" i="8"/>
  <c r="X7" i="8"/>
  <c r="X15" i="8"/>
  <c r="AA31" i="11"/>
  <c r="Z31" i="11"/>
  <c r="D36" i="6"/>
  <c r="D31" i="11" s="1"/>
  <c r="AA39" i="11"/>
  <c r="Z39" i="11"/>
  <c r="T63" i="12"/>
  <c r="F78" i="16"/>
  <c r="E78" i="16"/>
  <c r="D78" i="16"/>
  <c r="B78" i="16"/>
  <c r="F86" i="16"/>
  <c r="E86" i="16"/>
  <c r="D86" i="16"/>
  <c r="F94" i="16"/>
  <c r="B94" i="16"/>
  <c r="A94" i="16"/>
  <c r="F102" i="16"/>
  <c r="E102" i="16"/>
  <c r="D102" i="16"/>
  <c r="B102" i="16"/>
  <c r="A102" i="16"/>
  <c r="D15" i="6"/>
  <c r="D10" i="12" s="1"/>
  <c r="E59" i="16"/>
  <c r="D59" i="16"/>
  <c r="B59" i="16"/>
  <c r="A59" i="16"/>
  <c r="E20" i="16"/>
  <c r="D20" i="16"/>
  <c r="A56" i="16"/>
  <c r="D23" i="16"/>
  <c r="D60" i="16"/>
  <c r="D76" i="16"/>
  <c r="B86" i="16"/>
  <c r="F91" i="16"/>
  <c r="T12" i="8"/>
  <c r="Z15" i="8"/>
  <c r="AB48" i="12"/>
  <c r="D48" i="16"/>
  <c r="Z17" i="11"/>
  <c r="D22" i="6"/>
  <c r="D17" i="11" s="1"/>
  <c r="Z25" i="11"/>
  <c r="X33" i="8"/>
  <c r="X49" i="8"/>
  <c r="Z49" i="8"/>
  <c r="AA49" i="8"/>
  <c r="E34" i="16"/>
  <c r="T34" i="11"/>
  <c r="A34" i="16"/>
  <c r="F56" i="16"/>
  <c r="E68" i="16"/>
  <c r="F68" i="16"/>
  <c r="D68" i="16"/>
  <c r="B68" i="16"/>
  <c r="A68" i="16"/>
  <c r="D11" i="16"/>
  <c r="B11" i="16"/>
  <c r="A11" i="16"/>
  <c r="D16" i="6"/>
  <c r="D11" i="12" s="1"/>
  <c r="E11" i="16"/>
  <c r="F11" i="16"/>
  <c r="T11" i="12"/>
  <c r="D42" i="16"/>
  <c r="AB42" i="11"/>
  <c r="E27" i="16"/>
  <c r="A27" i="16"/>
  <c r="D27" i="16"/>
  <c r="B27" i="16"/>
  <c r="D37" i="6"/>
  <c r="E32" i="16"/>
  <c r="F32" i="16"/>
  <c r="D32" i="16"/>
  <c r="F10" i="16"/>
  <c r="D107" i="16"/>
  <c r="B107" i="16"/>
  <c r="A107" i="16" s="1"/>
  <c r="E26" i="16"/>
  <c r="D26" i="16"/>
  <c r="D31" i="6"/>
  <c r="D26" i="11" s="1"/>
  <c r="F26" i="16"/>
  <c r="A26" i="16"/>
  <c r="A66" i="16"/>
  <c r="D34" i="16"/>
  <c r="Z6" i="12"/>
  <c r="AA30" i="8"/>
  <c r="Z30" i="8"/>
  <c r="AA46" i="11"/>
  <c r="Z46" i="11"/>
  <c r="Z54" i="11"/>
  <c r="Z62" i="12"/>
  <c r="T61" i="12"/>
  <c r="E109" i="16"/>
  <c r="D109" i="16"/>
  <c r="B109" i="16"/>
  <c r="F44" i="16"/>
  <c r="F27" i="16"/>
  <c r="F85" i="16"/>
  <c r="E101" i="16"/>
  <c r="Z8" i="8"/>
  <c r="X8" i="8"/>
  <c r="D13" i="6"/>
  <c r="D8" i="8" s="1"/>
  <c r="AA40" i="8"/>
  <c r="D45" i="6"/>
  <c r="D40" i="8" s="1"/>
  <c r="X40" i="8"/>
  <c r="Z48" i="12"/>
  <c r="AA48" i="12"/>
  <c r="Z64" i="11"/>
  <c r="E58" i="16"/>
  <c r="D58" i="16"/>
  <c r="B58" i="16"/>
  <c r="F58" i="16"/>
  <c r="F37" i="16"/>
  <c r="T37" i="11"/>
  <c r="E37" i="16"/>
  <c r="B45" i="16"/>
  <c r="F60" i="16"/>
  <c r="E76" i="16"/>
  <c r="B92" i="16"/>
  <c r="F109" i="16"/>
  <c r="B10" i="16"/>
  <c r="T59" i="8"/>
  <c r="B19" i="16"/>
  <c r="D43" i="16"/>
  <c r="X2" i="8"/>
  <c r="AA26" i="11"/>
  <c r="Z4" i="8"/>
  <c r="X4" i="8"/>
  <c r="AA20" i="8"/>
  <c r="Z20" i="8"/>
  <c r="AA60" i="8"/>
  <c r="Z60" i="8"/>
  <c r="A53" i="16"/>
  <c r="E19" i="16"/>
  <c r="F43" i="16"/>
  <c r="E53" i="16"/>
  <c r="D81" i="16"/>
  <c r="E96" i="16"/>
  <c r="B103" i="16"/>
  <c r="F105" i="16"/>
  <c r="X3" i="8"/>
  <c r="X12" i="8"/>
  <c r="X20" i="8"/>
  <c r="X28" i="8"/>
  <c r="X59" i="8"/>
  <c r="F95" i="16"/>
  <c r="E95" i="16"/>
  <c r="F104" i="16"/>
  <c r="E104" i="16"/>
  <c r="D53" i="16"/>
  <c r="D96" i="16"/>
  <c r="AA58" i="8"/>
  <c r="D72" i="16"/>
  <c r="Z5" i="8"/>
  <c r="X5" i="8"/>
  <c r="Z45" i="8"/>
  <c r="X45" i="8"/>
  <c r="F82" i="16"/>
  <c r="B82" i="16"/>
  <c r="F98" i="16"/>
  <c r="B98" i="16"/>
  <c r="T60" i="11"/>
  <c r="A103" i="16"/>
  <c r="E81" i="16"/>
  <c r="E90" i="16"/>
  <c r="B97" i="16"/>
  <c r="B106" i="16"/>
  <c r="A106" i="16" s="1"/>
  <c r="X60" i="8"/>
  <c r="Z66" i="8"/>
  <c r="X73" i="8"/>
  <c r="Z73" i="8"/>
  <c r="P111" i="11"/>
  <c r="Z71" i="8"/>
  <c r="D71" i="16"/>
  <c r="T71" i="8"/>
  <c r="B71" i="16"/>
  <c r="X71" i="8"/>
  <c r="S111" i="11"/>
  <c r="U111" i="11"/>
  <c r="X111" i="11"/>
  <c r="U111" i="8"/>
  <c r="Z70" i="8"/>
  <c r="X70" i="8"/>
  <c r="AJ117" i="6"/>
  <c r="O111" i="8"/>
  <c r="V111" i="11"/>
  <c r="V111" i="8"/>
  <c r="Z69" i="8"/>
  <c r="P111" i="8"/>
  <c r="O111" i="11"/>
  <c r="AB69" i="8"/>
  <c r="S111" i="8"/>
  <c r="K111" i="11"/>
  <c r="G24" i="9" s="1"/>
  <c r="D30" i="6"/>
  <c r="D25" i="11" s="1"/>
  <c r="D64" i="6"/>
  <c r="D60" i="8" s="1"/>
  <c r="D25" i="6"/>
  <c r="D20" i="8" s="1"/>
  <c r="AA68" i="11"/>
  <c r="D39" i="6"/>
  <c r="D34" i="11" s="1"/>
  <c r="D19" i="6"/>
  <c r="D14" i="8" s="1"/>
  <c r="D53" i="6"/>
  <c r="D48" i="12" s="1"/>
  <c r="D24" i="6"/>
  <c r="D19" i="11" s="1"/>
  <c r="AA28" i="8"/>
  <c r="AA53" i="11"/>
  <c r="K111" i="8"/>
  <c r="G25" i="9" s="1"/>
  <c r="K111" i="12"/>
  <c r="G26" i="9" s="1"/>
  <c r="AA27" i="11"/>
  <c r="AA18" i="11"/>
  <c r="AA19" i="11"/>
  <c r="AA17" i="11"/>
  <c r="AA15" i="8"/>
  <c r="P116" i="6"/>
  <c r="O116" i="6"/>
  <c r="AD59" i="6"/>
  <c r="AD54" i="11" s="1"/>
  <c r="AD61" i="6"/>
  <c r="AD56" i="11" s="1"/>
  <c r="AB18" i="6"/>
  <c r="AB13" i="11" s="1"/>
  <c r="AB17" i="6"/>
  <c r="AB12" i="8" s="1"/>
  <c r="AB15" i="6"/>
  <c r="AB10" i="12" s="1"/>
  <c r="AB14" i="6"/>
  <c r="AB9" i="11" s="1"/>
  <c r="AB13" i="6"/>
  <c r="AB8" i="8" s="1"/>
  <c r="AB12" i="6"/>
  <c r="AB7" i="8" s="1"/>
  <c r="AB10" i="6"/>
  <c r="AB9" i="6"/>
  <c r="AB8" i="6"/>
  <c r="AB4" i="8" s="1"/>
  <c r="AB7" i="6"/>
  <c r="AB2" i="8" s="1"/>
  <c r="AB11" i="6"/>
  <c r="C26" i="5"/>
  <c r="C25" i="5"/>
  <c r="F26" i="7"/>
  <c r="F27" i="7"/>
  <c r="F25" i="7"/>
  <c r="F23" i="7"/>
  <c r="F22" i="7"/>
  <c r="F24" i="7"/>
  <c r="AD114" i="6"/>
  <c r="A109" i="16" s="1"/>
  <c r="AD107" i="6"/>
  <c r="AD106" i="6"/>
  <c r="AD105" i="6"/>
  <c r="AD104" i="6"/>
  <c r="AD103" i="6"/>
  <c r="AD94" i="6"/>
  <c r="AD89" i="11" s="1"/>
  <c r="AD93" i="6"/>
  <c r="AD88" i="11" s="1"/>
  <c r="AD91" i="6"/>
  <c r="AD86" i="11" s="1"/>
  <c r="AD90" i="6"/>
  <c r="AD89" i="6"/>
  <c r="AD84" i="8" s="1"/>
  <c r="AD88" i="6"/>
  <c r="AD83" i="11" s="1"/>
  <c r="AD87" i="6"/>
  <c r="AD73" i="6"/>
  <c r="AD81" i="11" s="1"/>
  <c r="AD82" i="6"/>
  <c r="AD86" i="6"/>
  <c r="AD85" i="6"/>
  <c r="AD81" i="6"/>
  <c r="AD76" i="8" s="1"/>
  <c r="AD80" i="6"/>
  <c r="AD75" i="11" s="1"/>
  <c r="AD78" i="6"/>
  <c r="AD73" i="8" s="1"/>
  <c r="AD77" i="6"/>
  <c r="AD76" i="6"/>
  <c r="AD71" i="8" s="1"/>
  <c r="AD75" i="6"/>
  <c r="AD70" i="8" s="1"/>
  <c r="AD72" i="6"/>
  <c r="AD71" i="6"/>
  <c r="AD67" i="8" s="1"/>
  <c r="AD70" i="6"/>
  <c r="AD69" i="6"/>
  <c r="AD68" i="6"/>
  <c r="AD67" i="6"/>
  <c r="AD63" i="12" s="1"/>
  <c r="AD66" i="6"/>
  <c r="AD65" i="6"/>
  <c r="AD64" i="6"/>
  <c r="AD60" i="8" s="1"/>
  <c r="AD63" i="6"/>
  <c r="AD59" i="8" s="1"/>
  <c r="AD62" i="6"/>
  <c r="AD56" i="6"/>
  <c r="AD51" i="8" s="1"/>
  <c r="AD54" i="6"/>
  <c r="AD49" i="8" s="1"/>
  <c r="AD52" i="6"/>
  <c r="AD47" i="11" s="1"/>
  <c r="AD50" i="6"/>
  <c r="AD45" i="8" s="1"/>
  <c r="AD49" i="6"/>
  <c r="AD44" i="8" s="1"/>
  <c r="AD48" i="6"/>
  <c r="AD43" i="11" s="1"/>
  <c r="AD47" i="6"/>
  <c r="AD42" i="11" s="1"/>
  <c r="AD46" i="6"/>
  <c r="AD45" i="6"/>
  <c r="AD40" i="8" s="1"/>
  <c r="AD43" i="6"/>
  <c r="AD38" i="11" s="1"/>
  <c r="AD41" i="6"/>
  <c r="AD36" i="11" s="1"/>
  <c r="AD40" i="6"/>
  <c r="AD39" i="6"/>
  <c r="AD34" i="11" s="1"/>
  <c r="AD37" i="6"/>
  <c r="AD36" i="6"/>
  <c r="AD31" i="11" s="1"/>
  <c r="AD35" i="6"/>
  <c r="AD30" i="8" s="1"/>
  <c r="AD33" i="6"/>
  <c r="AD28" i="8" s="1"/>
  <c r="AD32" i="6"/>
  <c r="AD27" i="11" s="1"/>
  <c r="AD31" i="6"/>
  <c r="AD26" i="11" s="1"/>
  <c r="AD30" i="6"/>
  <c r="AD25" i="11" s="1"/>
  <c r="AD26" i="6"/>
  <c r="AD25" i="6"/>
  <c r="AD20" i="8" s="1"/>
  <c r="AD24" i="6"/>
  <c r="AD19" i="11" s="1"/>
  <c r="AD22" i="6"/>
  <c r="AD17" i="11" s="1"/>
  <c r="AD21" i="6"/>
  <c r="AD20" i="6"/>
  <c r="AD15" i="8" s="1"/>
  <c r="AD18" i="6"/>
  <c r="AD13" i="11" s="1"/>
  <c r="AD17" i="6"/>
  <c r="AD12" i="8" s="1"/>
  <c r="AD16" i="6"/>
  <c r="AD11" i="12" s="1"/>
  <c r="AD15" i="6"/>
  <c r="AD10" i="12" s="1"/>
  <c r="AD14" i="6"/>
  <c r="AD9" i="11" s="1"/>
  <c r="AD13" i="6"/>
  <c r="AD8" i="8" s="1"/>
  <c r="AD12" i="6"/>
  <c r="AD7" i="8" s="1"/>
  <c r="AD10" i="6"/>
  <c r="AD9" i="6"/>
  <c r="AD5" i="8" s="1"/>
  <c r="AD8" i="6"/>
  <c r="AD4" i="8" s="1"/>
  <c r="AD7" i="6"/>
  <c r="AD2" i="8" s="1"/>
  <c r="AD11" i="6"/>
  <c r="AC117" i="6"/>
  <c r="AB117" i="6"/>
  <c r="AA117" i="6"/>
  <c r="Z117" i="6"/>
  <c r="S117" i="6"/>
  <c r="R117" i="6"/>
  <c r="Q117" i="6"/>
  <c r="O117" i="6"/>
  <c r="P117" i="6"/>
  <c r="K117" i="6"/>
  <c r="J117" i="6"/>
  <c r="I117" i="6"/>
  <c r="H117" i="6"/>
  <c r="G117" i="6"/>
  <c r="F117" i="6"/>
  <c r="C117" i="6"/>
  <c r="S116" i="6"/>
  <c r="K116" i="6"/>
  <c r="AG103" i="6"/>
  <c r="AG94" i="6"/>
  <c r="X26" i="5"/>
  <c r="W26" i="5"/>
  <c r="V26" i="5"/>
  <c r="U26" i="5"/>
  <c r="T26" i="5"/>
  <c r="S26" i="5"/>
  <c r="R26" i="5"/>
  <c r="Q26" i="5"/>
  <c r="P26" i="5"/>
  <c r="O26" i="5"/>
  <c r="N26" i="5"/>
  <c r="M26" i="5"/>
  <c r="L26" i="5"/>
  <c r="K26" i="5"/>
  <c r="D26" i="5"/>
  <c r="J26" i="5"/>
  <c r="I26" i="5"/>
  <c r="H26" i="5"/>
  <c r="G26" i="5"/>
  <c r="F26" i="5"/>
  <c r="E26" i="5"/>
  <c r="A26" i="5"/>
  <c r="X24" i="5"/>
  <c r="U24" i="5"/>
  <c r="R24" i="5"/>
  <c r="R25" i="5" s="1"/>
  <c r="Q24" i="5"/>
  <c r="Q25" i="5" s="1"/>
  <c r="O24" i="5"/>
  <c r="O25" i="5" s="1"/>
  <c r="K24" i="5"/>
  <c r="X22" i="5"/>
  <c r="S22" i="5"/>
  <c r="T22" i="5" s="1"/>
  <c r="W27" i="1"/>
  <c r="W31" i="1"/>
  <c r="W30" i="1"/>
  <c r="W33" i="1"/>
  <c r="W29" i="1"/>
  <c r="W26" i="1"/>
  <c r="W32" i="1"/>
  <c r="W28" i="1"/>
  <c r="O18" i="1"/>
  <c r="O17" i="1"/>
  <c r="X18" i="1"/>
  <c r="W18" i="1"/>
  <c r="V18" i="1"/>
  <c r="U18" i="1"/>
  <c r="T18" i="1"/>
  <c r="P18" i="1"/>
  <c r="N18" i="1"/>
  <c r="M18" i="1"/>
  <c r="L18" i="1"/>
  <c r="K18" i="1"/>
  <c r="I18" i="1"/>
  <c r="B18" i="1"/>
  <c r="D18" i="1"/>
  <c r="H18" i="1"/>
  <c r="G18" i="1"/>
  <c r="F18" i="1"/>
  <c r="E18" i="1"/>
  <c r="C18" i="1"/>
  <c r="I17" i="1"/>
  <c r="U17" i="1"/>
  <c r="N17" i="1"/>
  <c r="T93" i="8" l="1"/>
  <c r="E93" i="16"/>
  <c r="F93" i="16"/>
  <c r="B93" i="16"/>
  <c r="D93" i="16"/>
  <c r="A93" i="16"/>
  <c r="E82" i="16"/>
  <c r="D82" i="16"/>
  <c r="A82" i="16"/>
  <c r="E56" i="16"/>
  <c r="D56" i="16"/>
  <c r="T56" i="11"/>
  <c r="B56" i="16"/>
  <c r="F12" i="16"/>
  <c r="B12" i="16"/>
  <c r="D17" i="6"/>
  <c r="D12" i="8" s="1"/>
  <c r="A12" i="16"/>
  <c r="F88" i="16"/>
  <c r="D88" i="16"/>
  <c r="E88" i="16"/>
  <c r="B88" i="16"/>
  <c r="T88" i="11"/>
  <c r="A88" i="16"/>
  <c r="T87" i="11"/>
  <c r="A87" i="16"/>
  <c r="F87" i="16"/>
  <c r="D87" i="16"/>
  <c r="E87" i="16"/>
  <c r="B87" i="16"/>
  <c r="E77" i="16"/>
  <c r="D77" i="16"/>
  <c r="F77" i="16"/>
  <c r="A77" i="16"/>
  <c r="T84" i="8"/>
  <c r="F84" i="16"/>
  <c r="D84" i="16"/>
  <c r="B84" i="16"/>
  <c r="E84" i="16"/>
  <c r="A84" i="16"/>
  <c r="T83" i="11"/>
  <c r="B83" i="16"/>
  <c r="D83" i="16"/>
  <c r="A83" i="16"/>
  <c r="F83" i="16"/>
  <c r="E83" i="16"/>
  <c r="T67" i="11"/>
  <c r="T68" i="11"/>
  <c r="B43" i="16"/>
  <c r="D48" i="6"/>
  <c r="D43" i="11" s="1"/>
  <c r="T43" i="11"/>
  <c r="T26" i="11"/>
  <c r="B26" i="16"/>
  <c r="D10" i="16"/>
  <c r="E10" i="16"/>
  <c r="A43" i="16"/>
  <c r="E43" i="16"/>
  <c r="F19" i="16"/>
  <c r="A19" i="16"/>
  <c r="D19" i="16"/>
  <c r="AA79" i="8"/>
  <c r="AA81" i="8"/>
  <c r="A78" i="16"/>
  <c r="F80" i="16"/>
  <c r="A79" i="16"/>
  <c r="F79" i="16"/>
  <c r="T79" i="11"/>
  <c r="E79" i="16"/>
  <c r="T69" i="8"/>
  <c r="B69" i="16"/>
  <c r="E69" i="16"/>
  <c r="F69" i="16"/>
  <c r="T58" i="8"/>
  <c r="D62" i="6"/>
  <c r="D58" i="8" s="1"/>
  <c r="A58" i="16"/>
  <c r="E66" i="16"/>
  <c r="F66" i="16"/>
  <c r="D66" i="16"/>
  <c r="B66" i="16"/>
  <c r="T66" i="8"/>
  <c r="D10" i="6"/>
  <c r="T5" i="12"/>
  <c r="B5" i="16"/>
  <c r="F5" i="16"/>
  <c r="E5" i="16"/>
  <c r="A5" i="16"/>
  <c r="B63" i="16"/>
  <c r="T63" i="11"/>
  <c r="A63" i="16"/>
  <c r="F63" i="16"/>
  <c r="D63" i="16"/>
  <c r="E63" i="16"/>
  <c r="F3" i="16"/>
  <c r="E3" i="16"/>
  <c r="D3" i="16"/>
  <c r="B3" i="16"/>
  <c r="A3" i="16"/>
  <c r="T3" i="8"/>
  <c r="AB6" i="12"/>
  <c r="AB5" i="12"/>
  <c r="AB3" i="8"/>
  <c r="AB6" i="8"/>
  <c r="AD80" i="11"/>
  <c r="AD77" i="11"/>
  <c r="AD79" i="8"/>
  <c r="AD81" i="8"/>
  <c r="AD68" i="11"/>
  <c r="AD67" i="11"/>
  <c r="AD66" i="8"/>
  <c r="AD65" i="8"/>
  <c r="AD65" i="12"/>
  <c r="AD64" i="12"/>
  <c r="AD64" i="11"/>
  <c r="AD63" i="11"/>
  <c r="AD62" i="12"/>
  <c r="AD61" i="12"/>
  <c r="AD61" i="11"/>
  <c r="AD60" i="11"/>
  <c r="AD58" i="8"/>
  <c r="AD57" i="8"/>
  <c r="AD6" i="12"/>
  <c r="AD5" i="12"/>
  <c r="AD3" i="8"/>
  <c r="AD6" i="8"/>
  <c r="T80" i="11"/>
  <c r="B80" i="16"/>
  <c r="T77" i="11"/>
  <c r="B77" i="16"/>
  <c r="T74" i="8"/>
  <c r="A74" i="16"/>
  <c r="F74" i="16"/>
  <c r="F47" i="16"/>
  <c r="E47" i="16"/>
  <c r="D47" i="16"/>
  <c r="B44" i="16"/>
  <c r="A47" i="16"/>
  <c r="D44" i="16"/>
  <c r="F36" i="16"/>
  <c r="D36" i="16"/>
  <c r="D41" i="6"/>
  <c r="D36" i="11" s="1"/>
  <c r="E44" i="16"/>
  <c r="A45" i="16"/>
  <c r="E45" i="16"/>
  <c r="T45" i="8"/>
  <c r="D45" i="16"/>
  <c r="F45" i="16"/>
  <c r="A69" i="16"/>
  <c r="A36" i="16"/>
  <c r="D50" i="6"/>
  <c r="D45" i="8" s="1"/>
  <c r="F59" i="16"/>
  <c r="D63" i="6"/>
  <c r="D59" i="8" s="1"/>
  <c r="A44" i="16"/>
  <c r="T36" i="11"/>
  <c r="D69" i="16"/>
  <c r="D37" i="16"/>
  <c r="B37" i="16"/>
  <c r="A37" i="16"/>
  <c r="F53" i="16"/>
  <c r="B53" i="16"/>
  <c r="T53" i="11"/>
  <c r="T44" i="8"/>
  <c r="B36" i="16"/>
  <c r="B47" i="16"/>
  <c r="E36" i="16"/>
  <c r="AB111" i="11"/>
  <c r="Z111" i="11"/>
  <c r="E62" i="16"/>
  <c r="T62" i="12"/>
  <c r="D62" i="16"/>
  <c r="A62" i="16"/>
  <c r="B62" i="16"/>
  <c r="F62" i="16"/>
  <c r="F9" i="16"/>
  <c r="T9" i="11"/>
  <c r="D9" i="16"/>
  <c r="B9" i="16"/>
  <c r="A9" i="16"/>
  <c r="E9" i="16"/>
  <c r="E6" i="16"/>
  <c r="T6" i="12"/>
  <c r="F6" i="16"/>
  <c r="D6" i="16"/>
  <c r="B6" i="16"/>
  <c r="A6" i="16"/>
  <c r="A13" i="16"/>
  <c r="B13" i="16"/>
  <c r="F13" i="16"/>
  <c r="D13" i="16"/>
  <c r="T13" i="11"/>
  <c r="E13" i="16"/>
  <c r="E54" i="16"/>
  <c r="F54" i="16"/>
  <c r="T54" i="11"/>
  <c r="A54" i="16"/>
  <c r="D54" i="16"/>
  <c r="B54" i="16"/>
  <c r="T39" i="11"/>
  <c r="A39" i="16"/>
  <c r="F39" i="16"/>
  <c r="B39" i="16"/>
  <c r="E39" i="16"/>
  <c r="D39" i="16"/>
  <c r="B51" i="16"/>
  <c r="A51" i="16"/>
  <c r="T51" i="8"/>
  <c r="F51" i="16"/>
  <c r="E51" i="16"/>
  <c r="D51" i="16"/>
  <c r="E7" i="16"/>
  <c r="D7" i="16"/>
  <c r="B7" i="16"/>
  <c r="A7" i="16"/>
  <c r="F7" i="16"/>
  <c r="T7" i="8"/>
  <c r="T61" i="11"/>
  <c r="F61" i="16"/>
  <c r="E61" i="16"/>
  <c r="D65" i="6"/>
  <c r="A61" i="16"/>
  <c r="D61" i="16"/>
  <c r="B61" i="16"/>
  <c r="E112" i="16"/>
  <c r="D112" i="16"/>
  <c r="F112" i="16"/>
  <c r="B112" i="16"/>
  <c r="D12" i="6"/>
  <c r="D7" i="8" s="1"/>
  <c r="D18" i="6"/>
  <c r="D13" i="11" s="1"/>
  <c r="E52" i="16"/>
  <c r="F52" i="16"/>
  <c r="D52" i="16"/>
  <c r="T52" i="12"/>
  <c r="A52" i="16"/>
  <c r="B52" i="16"/>
  <c r="T31" i="11"/>
  <c r="B31" i="16"/>
  <c r="A31" i="16"/>
  <c r="E31" i="16"/>
  <c r="F31" i="16"/>
  <c r="D31" i="16"/>
  <c r="E40" i="16"/>
  <c r="B40" i="16"/>
  <c r="F40" i="16"/>
  <c r="T40" i="8"/>
  <c r="D40" i="16"/>
  <c r="A40" i="16"/>
  <c r="F17" i="16"/>
  <c r="T17" i="11"/>
  <c r="A17" i="16"/>
  <c r="E17" i="16"/>
  <c r="D17" i="16"/>
  <c r="B17" i="16"/>
  <c r="A15" i="16"/>
  <c r="D15" i="16"/>
  <c r="B15" i="16"/>
  <c r="F15" i="16"/>
  <c r="T15" i="8"/>
  <c r="E15" i="16"/>
  <c r="B8" i="16"/>
  <c r="F8" i="16"/>
  <c r="T8" i="8"/>
  <c r="A8" i="16"/>
  <c r="E8" i="16"/>
  <c r="D8" i="16"/>
  <c r="D65" i="16"/>
  <c r="T65" i="12"/>
  <c r="B65" i="16"/>
  <c r="F65" i="16"/>
  <c r="E65" i="16"/>
  <c r="A65" i="16"/>
  <c r="X111" i="8"/>
  <c r="E64" i="16"/>
  <c r="B64" i="16"/>
  <c r="T64" i="11"/>
  <c r="F64" i="16"/>
  <c r="D64" i="16"/>
  <c r="A64" i="16"/>
  <c r="D67" i="16"/>
  <c r="F67" i="16"/>
  <c r="E67" i="16"/>
  <c r="B67" i="16"/>
  <c r="A67" i="16"/>
  <c r="T67" i="8"/>
  <c r="D20" i="6"/>
  <c r="D15" i="8" s="1"/>
  <c r="B4" i="16"/>
  <c r="A4" i="16"/>
  <c r="T4" i="8"/>
  <c r="F4" i="16"/>
  <c r="D8" i="6"/>
  <c r="D4" i="16"/>
  <c r="E4" i="16"/>
  <c r="D5" i="16"/>
  <c r="AB5" i="8"/>
  <c r="D44" i="6"/>
  <c r="D39" i="11" s="1"/>
  <c r="D33" i="6"/>
  <c r="D28" i="8" s="1"/>
  <c r="E28" i="16"/>
  <c r="F28" i="16"/>
  <c r="D28" i="16"/>
  <c r="T28" i="8"/>
  <c r="B28" i="16"/>
  <c r="A28" i="16"/>
  <c r="E30" i="16"/>
  <c r="T30" i="8"/>
  <c r="F30" i="16"/>
  <c r="D30" i="16"/>
  <c r="B30" i="16"/>
  <c r="A30" i="16"/>
  <c r="E38" i="16"/>
  <c r="T38" i="11"/>
  <c r="F38" i="16"/>
  <c r="D38" i="16"/>
  <c r="D43" i="6"/>
  <c r="D38" i="11" s="1"/>
  <c r="B38" i="16"/>
  <c r="A38" i="16"/>
  <c r="F73" i="16"/>
  <c r="E73" i="16"/>
  <c r="D73" i="16"/>
  <c r="A73" i="16"/>
  <c r="B73" i="16"/>
  <c r="T73" i="8"/>
  <c r="E71" i="16"/>
  <c r="A71" i="16"/>
  <c r="F71" i="16"/>
  <c r="E70" i="16"/>
  <c r="D70" i="16"/>
  <c r="T70" i="8"/>
  <c r="B70" i="16"/>
  <c r="F70" i="16"/>
  <c r="A70" i="16"/>
  <c r="F31" i="7"/>
  <c r="K24" i="7"/>
  <c r="G29" i="9"/>
  <c r="AD116" i="6"/>
  <c r="S24" i="5"/>
  <c r="W34" i="1"/>
  <c r="P17" i="1"/>
  <c r="D5" i="12" l="1"/>
  <c r="D6" i="12"/>
  <c r="AB111" i="8"/>
  <c r="D61" i="11"/>
  <c r="D60" i="11"/>
  <c r="D4" i="8"/>
  <c r="D3" i="8"/>
  <c r="K23" i="7"/>
  <c r="A111" i="16"/>
  <c r="L17" i="1"/>
  <c r="AA13" i="11" l="1"/>
  <c r="AA12" i="8"/>
  <c r="AA2" i="8" l="1"/>
  <c r="AA8" i="8"/>
  <c r="AA4" i="8"/>
  <c r="AA9" i="11"/>
  <c r="AA7" i="8"/>
  <c r="AA10" i="12"/>
  <c r="AA3" i="8"/>
  <c r="AA11" i="12"/>
  <c r="AA6" i="12"/>
  <c r="AA5" i="8"/>
  <c r="AA67" i="8"/>
  <c r="Z116" i="6" l="1"/>
  <c r="K19" i="7" s="1"/>
  <c r="B57" i="16"/>
  <c r="T57" i="11"/>
  <c r="T111" i="11" s="1"/>
  <c r="D57" i="16"/>
  <c r="A57" i="16"/>
  <c r="E57" i="16"/>
  <c r="F57" i="16"/>
  <c r="D57" i="11"/>
  <c r="B49" i="16"/>
  <c r="K22" i="7"/>
  <c r="K26" i="7" s="1"/>
  <c r="T49" i="8"/>
  <c r="T111" i="8" s="1"/>
  <c r="A49" i="16"/>
  <c r="D49" i="16"/>
  <c r="F49" i="16"/>
  <c r="E49" i="16"/>
  <c r="D54" i="6"/>
  <c r="D49" i="8" s="1"/>
  <c r="B111" i="16" l="1"/>
  <c r="B123" i="16" s="1"/>
  <c r="D111" i="16"/>
  <c r="F111" i="16"/>
  <c r="E11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tc={C2BE9EDA-34C8-4475-9C4D-84071D79AE4D}</author>
    <author>tc={C2603280-4A32-4CD2-9A55-78791D786D64}</author>
  </authors>
  <commentList>
    <comment ref="B9" authorId="0" shapeId="0" xr:uid="{C2BE9EDA-34C8-4475-9C4D-84071D79AE4D}">
      <text>
        <t>[Threaded comment]
Your version of Excel allows you to read this threaded comment; however, any edits to it will get removed if the file is opened in a newer version of Excel. Learn more: https://go.microsoft.com/fwlink/?linkid=870924
Comment:
    They did not complete the transaction $350</t>
      </text>
    </comment>
    <comment ref="B38" authorId="1" shapeId="0" xr:uid="{C2603280-4A32-4CD2-9A55-78791D786D64}">
      <text>
        <t>[Threaded comment]
Your version of Excel allows you to read this threaded comment; however, any edits to it will get removed if the file is opened in a newer version of Excel. Learn more: https://go.microsoft.com/fwlink/?linkid=870924
Comment:
    Card got declined at Stripe Processing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<sst xmlns="http://schemas.openxmlformats.org/spreadsheetml/2006/main" count="2027" uniqueCount="1032">
  <si>
    <t>Sutton</t>
  </si>
  <si>
    <t>Hannah</t>
  </si>
  <si>
    <t>Entry TYPE</t>
  </si>
  <si>
    <t>Commercial</t>
  </si>
  <si>
    <t>Charity</t>
  </si>
  <si>
    <t>Political</t>
  </si>
  <si>
    <t>Food Truck</t>
  </si>
  <si>
    <t>Box Checked</t>
  </si>
  <si>
    <t>Pay TYPE</t>
  </si>
  <si>
    <t>Check</t>
  </si>
  <si>
    <t>Registered At</t>
  </si>
  <si>
    <t>Constant Contact</t>
  </si>
  <si>
    <t>Date Registered</t>
  </si>
  <si>
    <t>Bank Fee</t>
  </si>
  <si>
    <t>% Bank Fee</t>
  </si>
  <si>
    <t>Paid by who</t>
  </si>
  <si>
    <t>Received</t>
  </si>
  <si>
    <t>Deposit to the bank</t>
  </si>
  <si>
    <t>PAID?</t>
  </si>
  <si>
    <t>Online - Stripe</t>
  </si>
  <si>
    <t>TOTAL</t>
  </si>
  <si>
    <t>blank</t>
  </si>
  <si>
    <t>Total</t>
  </si>
  <si>
    <t xml:space="preserve">Drop down </t>
  </si>
  <si>
    <t>Marching Band</t>
  </si>
  <si>
    <t>Pay type Drop down</t>
  </si>
  <si>
    <t>Cash</t>
  </si>
  <si>
    <t>Register at- drop down</t>
  </si>
  <si>
    <t>Email</t>
  </si>
  <si>
    <t>In person</t>
  </si>
  <si>
    <t>Vehicle Description</t>
  </si>
  <si>
    <t>Band N/A</t>
  </si>
  <si>
    <t>rmw1996@yahoo.com</t>
  </si>
  <si>
    <t>Robin</t>
  </si>
  <si>
    <t>Watts</t>
  </si>
  <si>
    <t>Staging Area Sponsor</t>
  </si>
  <si>
    <t>Watts Electric Inc</t>
  </si>
  <si>
    <t>Sponsor</t>
  </si>
  <si>
    <t>Charged</t>
  </si>
  <si>
    <t>At The Door</t>
  </si>
  <si>
    <t>Anthony</t>
  </si>
  <si>
    <t>Crifasi</t>
  </si>
  <si>
    <t>biglemon84@yahoo.com</t>
  </si>
  <si>
    <t>old Smiley's Concessions</t>
  </si>
  <si>
    <t>David</t>
  </si>
  <si>
    <t>Jacobs</t>
  </si>
  <si>
    <t>mdconcession@hotmail.com</t>
  </si>
  <si>
    <t>Mad Dog concession</t>
  </si>
  <si>
    <t>Not received yet</t>
  </si>
  <si>
    <t>First Name</t>
  </si>
  <si>
    <t>Last Name</t>
  </si>
  <si>
    <t>Phone</t>
  </si>
  <si>
    <t xml:space="preserve">Notes </t>
  </si>
  <si>
    <t xml:space="preserve">Marchers </t>
  </si>
  <si>
    <t>Trailers?</t>
  </si>
  <si>
    <t xml:space="preserve">Vehicles </t>
  </si>
  <si>
    <t>Carrollton Bank</t>
  </si>
  <si>
    <t>randy@twyfordbbq.com</t>
  </si>
  <si>
    <t>Randy</t>
  </si>
  <si>
    <t>Twyford</t>
  </si>
  <si>
    <t>Iles School Band</t>
  </si>
  <si>
    <t>Mosquito Joe of Springfield</t>
  </si>
  <si>
    <t>Checks</t>
  </si>
  <si>
    <t>Roughnecks Motorcycle Club</t>
  </si>
  <si>
    <t>scotth@ua137.org</t>
  </si>
  <si>
    <t>Scott</t>
  </si>
  <si>
    <t>Plumbers &amp; Steamfitters Local 137</t>
  </si>
  <si>
    <t>Sponsors</t>
  </si>
  <si>
    <t>114th Regiment Illinois Volunteer Infantry (Reactivated)</t>
  </si>
  <si>
    <t>A5</t>
  </si>
  <si>
    <t>2023 Irish Days Royalty</t>
  </si>
  <si>
    <t>F11</t>
  </si>
  <si>
    <t>82nd Airborne, 325th Glider Infantry Regiment, WWII reenactment Group</t>
  </si>
  <si>
    <t>A Family Affair</t>
  </si>
  <si>
    <t>F7</t>
  </si>
  <si>
    <t>ABATE of Illinois, Lincoln Land Chapter</t>
  </si>
  <si>
    <t>Abraham Lincoln Presidential Library and Museum</t>
  </si>
  <si>
    <t>F28</t>
  </si>
  <si>
    <t>Acosta Angeli Construction</t>
  </si>
  <si>
    <t>F21</t>
  </si>
  <si>
    <t>American Business Club</t>
  </si>
  <si>
    <t>D8</t>
  </si>
  <si>
    <t>American Legion Post 32</t>
  </si>
  <si>
    <t>B3</t>
  </si>
  <si>
    <t>American Postal Workers Local 239</t>
  </si>
  <si>
    <t>F27</t>
  </si>
  <si>
    <t>American Union Iron Workers Local 46</t>
  </si>
  <si>
    <t>F24</t>
  </si>
  <si>
    <t>Animal Protective League</t>
  </si>
  <si>
    <t>B6</t>
  </si>
  <si>
    <t>Ansar Shrine</t>
  </si>
  <si>
    <t>E15 – 20</t>
  </si>
  <si>
    <t>Bailey Family Insurance &amp; Langheim Concrete</t>
  </si>
  <si>
    <t>B1</t>
  </si>
  <si>
    <t>Bedrock Materials</t>
  </si>
  <si>
    <t>F25</t>
  </si>
  <si>
    <t>Burger Bar’s Pinky The Elephant</t>
  </si>
  <si>
    <t>E9</t>
  </si>
  <si>
    <t>Cdubsfunhouse</t>
  </si>
  <si>
    <t>E10</t>
  </si>
  <si>
    <t>Chatham Presbyterian Church LOFT Youth Group</t>
  </si>
  <si>
    <t>F2</t>
  </si>
  <si>
    <t>Chick Fritz Beer Distributing</t>
  </si>
  <si>
    <t>B4</t>
  </si>
  <si>
    <t>Cleeton Construction</t>
  </si>
  <si>
    <t>F6</t>
  </si>
  <si>
    <t>Colleen Redpath Feger, Candidate for City Treasurer</t>
  </si>
  <si>
    <t>B5</t>
  </si>
  <si>
    <t>Cool Cruisers Car Club – Classic Cars</t>
  </si>
  <si>
    <t>F16</t>
  </si>
  <si>
    <t>Cornland and Cabbage</t>
  </si>
  <si>
    <t>E24</t>
  </si>
  <si>
    <t>Crimestoppers of Sangamon and Menard Counties</t>
  </si>
  <si>
    <t>A1</t>
  </si>
  <si>
    <t>Damon Priddy – State Farm</t>
  </si>
  <si>
    <t>D2</t>
  </si>
  <si>
    <t>Dumb Records</t>
  </si>
  <si>
    <t>F10</t>
  </si>
  <si>
    <t>Fat Ass 5K and Street Party for Charity</t>
  </si>
  <si>
    <t>D15</t>
  </si>
  <si>
    <t>Frank Lesko, Springfield City Clerk</t>
  </si>
  <si>
    <t>and Candidate for Sang. Co. Recorder of Deeds</t>
  </si>
  <si>
    <t>C6</t>
  </si>
  <si>
    <t>Friends of Joe Roesch, Sangamon County Circuit Clerk</t>
  </si>
  <si>
    <t>D11</t>
  </si>
  <si>
    <t>Friends of Sangamon County Animal Control and Shelter</t>
  </si>
  <si>
    <t>C8</t>
  </si>
  <si>
    <t>Girl Scouts of Central Illinois</t>
  </si>
  <si>
    <t>B8</t>
  </si>
  <si>
    <t>Good At Stuff Lawn Care</t>
  </si>
  <si>
    <t>E2</t>
  </si>
  <si>
    <t>Gowns &amp; Formal Boutique</t>
  </si>
  <si>
    <t>E8</t>
  </si>
  <si>
    <t>GRAND MARSHAL – Barry Friedman</t>
  </si>
  <si>
    <t>A4</t>
  </si>
  <si>
    <t>Green Hyundai</t>
  </si>
  <si>
    <t>F14</t>
  </si>
  <si>
    <t>Green Mazda</t>
  </si>
  <si>
    <t>F12</t>
  </si>
  <si>
    <t>H&amp;R Block</t>
  </si>
  <si>
    <t>F17</t>
  </si>
  <si>
    <t>Havana Community Unit School District Band</t>
  </si>
  <si>
    <t>C5</t>
  </si>
  <si>
    <t>Illinois Army National Guard Military Funeral Honors</t>
  </si>
  <si>
    <t>A6 – A</t>
  </si>
  <si>
    <t>11A</t>
  </si>
  <si>
    <t>Illinois State Military Museum</t>
  </si>
  <si>
    <t>A6</t>
  </si>
  <si>
    <t>A7</t>
  </si>
  <si>
    <t>Josh Langfelder, Sangamon County Recorder of Deeds</t>
  </si>
  <si>
    <t>E5</t>
  </si>
  <si>
    <t>Knights Action Park</t>
  </si>
  <si>
    <t>F1</t>
  </si>
  <si>
    <t>Knob Hill Landscape Company</t>
  </si>
  <si>
    <t>D4</t>
  </si>
  <si>
    <t>KooKoos2 Irish Cruiser</t>
  </si>
  <si>
    <t>D13</t>
  </si>
  <si>
    <t>Lakeisha Purchase, Alderwoman, Ward 5</t>
  </si>
  <si>
    <t>B2</t>
  </si>
  <si>
    <t>Lanphier High School Band</t>
  </si>
  <si>
    <t>E1</t>
  </si>
  <si>
    <t>Legacy of Giving Music Fest</t>
  </si>
  <si>
    <t>F20</t>
  </si>
  <si>
    <t>Lincoln Magnet School Marching Band</t>
  </si>
  <si>
    <t>C1</t>
  </si>
  <si>
    <t>Little Flower Men’s Club</t>
  </si>
  <si>
    <t>C7</t>
  </si>
  <si>
    <t>Locals Bar and Restaurant</t>
  </si>
  <si>
    <t>F26</t>
  </si>
  <si>
    <t>Lutheran Child and Family Services</t>
  </si>
  <si>
    <t>30(A)</t>
  </si>
  <si>
    <t>Mel-O-Cream Donuts</t>
  </si>
  <si>
    <t>E11</t>
  </si>
  <si>
    <t>Midwest Family Springfield – 98.7 WNNS Van</t>
  </si>
  <si>
    <t>B7</t>
  </si>
  <si>
    <t>Mike Coffey, State Representative</t>
  </si>
  <si>
    <t>Mini O’Beirne Crisis Nursery</t>
  </si>
  <si>
    <t>E23</t>
  </si>
  <si>
    <t>Miss Springfield and Miss Prairie State</t>
  </si>
  <si>
    <t>F5</t>
  </si>
  <si>
    <t>Misty Buscher, Mayor Campaign Team</t>
  </si>
  <si>
    <t>F23</t>
  </si>
  <si>
    <t>Mosquito Squad of Central Illinois</t>
  </si>
  <si>
    <t>F3</t>
  </si>
  <si>
    <t>Nancy’s Pizza</t>
  </si>
  <si>
    <t>A8</t>
  </si>
  <si>
    <t>Neuhoff Media Springfield’s 104.5 WFMB &amp; 99.7 The Mix</t>
  </si>
  <si>
    <t>Nikki Budzinski, Congresswoman, 13th District</t>
  </si>
  <si>
    <t>C3</t>
  </si>
  <si>
    <t>OOT Box Media</t>
  </si>
  <si>
    <t>D3</t>
  </si>
  <si>
    <t>Papa Johns</t>
  </si>
  <si>
    <t>E14</t>
  </si>
  <si>
    <t>Phoenix Center</t>
  </si>
  <si>
    <t>D5</t>
  </si>
  <si>
    <t>Plumbers and Steamfitters and HVACR Local 137</t>
  </si>
  <si>
    <t>D1</t>
  </si>
  <si>
    <t>Plunkett’s Pest Control</t>
  </si>
  <si>
    <t>E22</t>
  </si>
  <si>
    <t>Primo Designs</t>
  </si>
  <si>
    <t>D12</t>
  </si>
  <si>
    <t>Pro-Bid LLC</t>
  </si>
  <si>
    <t>F18</t>
  </si>
  <si>
    <t>Regency Care</t>
  </si>
  <si>
    <t>F9</t>
  </si>
  <si>
    <t>F29</t>
  </si>
  <si>
    <t>Rumble Around the Lake</t>
  </si>
  <si>
    <t>E4</t>
  </si>
  <si>
    <t>Rutledge Youth Foundation</t>
  </si>
  <si>
    <t>Sangamon County Democratic Party</t>
  </si>
  <si>
    <t>E21</t>
  </si>
  <si>
    <t>Sangamon County Sheriff’s Department – Sheriff Jack Cambell</t>
  </si>
  <si>
    <t>Solomon Colors</t>
  </si>
  <si>
    <t>B9</t>
  </si>
  <si>
    <t>Springfield Department of Public Works</t>
  </si>
  <si>
    <t>Springfield Elks Garrison Giant Flag</t>
  </si>
  <si>
    <t>A3</t>
  </si>
  <si>
    <t>Springfield Fire Department</t>
  </si>
  <si>
    <t>A2</t>
  </si>
  <si>
    <t>Springfield Lucky Horseshoes</t>
  </si>
  <si>
    <t>C4</t>
  </si>
  <si>
    <t>Springfield Mayor Misty Buscher</t>
  </si>
  <si>
    <t>Springfield Police Department</t>
  </si>
  <si>
    <t>Springfield Shamrocks Baseball and Softball Organization</t>
  </si>
  <si>
    <t>F13</t>
  </si>
  <si>
    <t>St. Andrews Society of Central Illinois</t>
  </si>
  <si>
    <t>St. Patrick’s Catholic School</t>
  </si>
  <si>
    <t>St. Patrick’s Day Parade Board and Volunteers</t>
  </si>
  <si>
    <t>F15</t>
  </si>
  <si>
    <t>Taylor Brothers Towing</t>
  </si>
  <si>
    <t>E26</t>
  </si>
  <si>
    <t>Teamsters Local 916</t>
  </si>
  <si>
    <t>The Boat Dock</t>
  </si>
  <si>
    <t>F22</t>
  </si>
  <si>
    <t>Timberlake Supportive Living</t>
  </si>
  <si>
    <t>E27</t>
  </si>
  <si>
    <t>Tommy Tech Thompson Run</t>
  </si>
  <si>
    <t>E28</t>
  </si>
  <si>
    <t>Top Tier Springfield 8U</t>
  </si>
  <si>
    <t>F8</t>
  </si>
  <si>
    <t>Troxell Insurance</t>
  </si>
  <si>
    <t>C2</t>
  </si>
  <si>
    <t>Twinkles the Clown</t>
  </si>
  <si>
    <t>26A</t>
  </si>
  <si>
    <t>United Community Bank (UCB)</t>
  </si>
  <si>
    <t>Visit Springfield</t>
  </si>
  <si>
    <t>D14</t>
  </si>
  <si>
    <t>Wellman Lawn Care</t>
  </si>
  <si>
    <t>F19</t>
  </si>
  <si>
    <t>Willow &amp; Birch</t>
  </si>
  <si>
    <t>F4</t>
  </si>
  <si>
    <t>YMCA</t>
  </si>
  <si>
    <t>E3</t>
  </si>
  <si>
    <t>AVAILABLE</t>
  </si>
  <si>
    <t>E25</t>
  </si>
  <si>
    <t>Mario Ingoglia DBA: Metro Tailoring</t>
  </si>
  <si>
    <t>F30</t>
  </si>
  <si>
    <t>E29  30</t>
  </si>
  <si>
    <t>E6  7</t>
  </si>
  <si>
    <t>D6  7</t>
  </si>
  <si>
    <t>E12  13</t>
  </si>
  <si>
    <t>C2A</t>
  </si>
  <si>
    <t>B7A</t>
  </si>
  <si>
    <t>D910</t>
  </si>
  <si>
    <t>Move up to front spot(1 of 3)</t>
  </si>
  <si>
    <t>Move up to front spot(2 of 3)</t>
  </si>
  <si>
    <t>Move up to front spot(3 of 3)</t>
  </si>
  <si>
    <t>Amount</t>
  </si>
  <si>
    <t>Sponsoring</t>
  </si>
  <si>
    <t>TITLE Sponsor</t>
  </si>
  <si>
    <t>Staging Area</t>
  </si>
  <si>
    <t>Reviewing  Stand</t>
  </si>
  <si>
    <t>Grand Marshal</t>
  </si>
  <si>
    <t>Marching  Bands</t>
  </si>
  <si>
    <t>Paying to move closer</t>
  </si>
  <si>
    <t>General Cash Donation</t>
  </si>
  <si>
    <t>RED = No entry Fee</t>
  </si>
  <si>
    <r>
      <t xml:space="preserve">JP Kelly's </t>
    </r>
    <r>
      <rPr>
        <sz val="14"/>
        <color rgb="FFFF0000"/>
        <rFont val="Arial"/>
        <family val="2"/>
      </rPr>
      <t>(not confirmed)</t>
    </r>
  </si>
  <si>
    <r>
      <t xml:space="preserve">Cons Catering </t>
    </r>
    <r>
      <rPr>
        <sz val="14"/>
        <color rgb="FFFF0000"/>
        <rFont val="Arial"/>
        <family val="2"/>
      </rPr>
      <t>(not confirmed)</t>
    </r>
  </si>
  <si>
    <t>Actual money deposit  into Bank</t>
  </si>
  <si>
    <t xml:space="preserve"> Total</t>
  </si>
  <si>
    <t>Darcy's Pint</t>
  </si>
  <si>
    <t>Skeff Distributing</t>
  </si>
  <si>
    <t>Chick Fritz Distributing</t>
  </si>
  <si>
    <t>Maldaner's Restaurant</t>
  </si>
  <si>
    <t>Rudin Printing</t>
  </si>
  <si>
    <t>Posters</t>
  </si>
  <si>
    <t>Breakfast</t>
  </si>
  <si>
    <t>Woodward Community Media</t>
  </si>
  <si>
    <t>Announcers</t>
  </si>
  <si>
    <t>Taylorville Farm and Home</t>
  </si>
  <si>
    <t>Horace Mann</t>
  </si>
  <si>
    <t>Parking Lot</t>
  </si>
  <si>
    <t>O' Shea Builders</t>
  </si>
  <si>
    <t>Volunteers' Float</t>
  </si>
  <si>
    <t>Brandon &amp; Haley Phelps</t>
  </si>
  <si>
    <t>`</t>
  </si>
  <si>
    <t>Sangamon County Coroner 'Jim Allmon,</t>
  </si>
  <si>
    <t>Sandy</t>
  </si>
  <si>
    <t>sandy.ray@rickrayandsonsplumbing.com</t>
  </si>
  <si>
    <t>Ray</t>
  </si>
  <si>
    <t>Rick Ray and Sons Plumbing</t>
  </si>
  <si>
    <t>Monica</t>
  </si>
  <si>
    <t>Gordon</t>
  </si>
  <si>
    <t>F.J. Murphy &amp; Son, Inc</t>
  </si>
  <si>
    <t>NAME</t>
  </si>
  <si>
    <t>Notre Dame Club</t>
  </si>
  <si>
    <t>crubinkowski@yahoo.com</t>
  </si>
  <si>
    <t>Conrad</t>
  </si>
  <si>
    <t>Rubinkowski</t>
  </si>
  <si>
    <t>CC Fees already subtracted from below amounts</t>
  </si>
  <si>
    <t>Homier</t>
  </si>
  <si>
    <t>Plumbers &amp; Steamfitters Local 137 is celebrating 130 years serving Springfield and the rest of Central Illinois. We have over 925 members that pride themselves with having the skills to be Plumbers, Welders, Fitters and HVACR Technicians. Happy St Patricks' Day from Local 137.</t>
  </si>
  <si>
    <t>Narrative</t>
  </si>
  <si>
    <t>horse shoes chicken strips vinegar fries</t>
  </si>
  <si>
    <t>Electrical</t>
  </si>
  <si>
    <t>50 Amp 240 Volt</t>
  </si>
  <si>
    <t>mgordon@fjmurphy.com</t>
  </si>
  <si>
    <t>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t>
  </si>
  <si>
    <t>hsutton@ucbbank.com</t>
  </si>
  <si>
    <t>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t>
  </si>
  <si>
    <t>NOTES</t>
  </si>
  <si>
    <t>IN THE PAST OUR SPOT WAS D9-10, WE WOULD LIKE TO KEEP THIS AS OUR CURRENT POSITION IN THE PARADE</t>
  </si>
  <si>
    <t>New Site</t>
  </si>
  <si>
    <t>Davetimm215@msn.com</t>
  </si>
  <si>
    <t>David Timm</t>
  </si>
  <si>
    <t>Timm</t>
  </si>
  <si>
    <t>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t>
  </si>
  <si>
    <t>24' trailer</t>
  </si>
  <si>
    <t>Will have loud speaker announcing his run for office</t>
  </si>
  <si>
    <t>John</t>
  </si>
  <si>
    <t>Farrow</t>
  </si>
  <si>
    <t>johnnieosminidonuts@gmail.com</t>
  </si>
  <si>
    <t>50amp/220v</t>
  </si>
  <si>
    <t>The Taco Joint</t>
  </si>
  <si>
    <t>Hector</t>
  </si>
  <si>
    <t>Lopez</t>
  </si>
  <si>
    <t>info@losrancherosil.com</t>
  </si>
  <si>
    <t>Tacos, burritos, and soft drinks</t>
  </si>
  <si>
    <t xml:space="preserve">Twyford BBQ  </t>
  </si>
  <si>
    <t xml:space="preserve">Lemonade Factory </t>
  </si>
  <si>
    <t xml:space="preserve">Johnnie O's Mini Donuts </t>
  </si>
  <si>
    <t>No Notes</t>
  </si>
  <si>
    <t>TOTALS</t>
  </si>
  <si>
    <t>2025 PARADE LINE UP BY POSITION - FINAL 3/8/2025
Marching Bands in yellow</t>
  </si>
  <si>
    <t>Entry Name</t>
  </si>
  <si>
    <t>Staging Section
No.</t>
  </si>
  <si>
    <t>Parade
Position No.</t>
  </si>
  <si>
    <t>Crimestoppers of Springfield and Sangamon County</t>
  </si>
  <si>
    <t>Sangamon County Sheriff's Department - Sheriff Paula Crouch</t>
  </si>
  <si>
    <t>GRAND MARSHAL - Kylee Kazenski</t>
  </si>
  <si>
    <t>G1</t>
  </si>
  <si>
    <t>G2</t>
  </si>
  <si>
    <t>O'Shea Builders - Presenting/Title Sponsor of Parade</t>
  </si>
  <si>
    <t>G3</t>
  </si>
  <si>
    <t>Glenwood High School "Titan" Marching Band</t>
  </si>
  <si>
    <t>G4</t>
  </si>
  <si>
    <t>Illinois State Police Vintage Fleet</t>
  </si>
  <si>
    <t>Illinois Military Museum Living History Detachment</t>
  </si>
  <si>
    <t>Nancy's Pizza</t>
  </si>
  <si>
    <t>Teamsters Local Union 916</t>
  </si>
  <si>
    <t>Liberty Marching Eagles</t>
  </si>
  <si>
    <t>B1 &amp; 2</t>
  </si>
  <si>
    <t>B3 - A</t>
  </si>
  <si>
    <t>Sangamon Tree Service</t>
  </si>
  <si>
    <t>B3 - B</t>
  </si>
  <si>
    <t>Grant Middle School Drumline</t>
  </si>
  <si>
    <t>D6</t>
  </si>
  <si>
    <t>D7 - 8</t>
  </si>
  <si>
    <t>D9</t>
  </si>
  <si>
    <t>D10</t>
  </si>
  <si>
    <t>Steve McClure - Illinois State Senator</t>
  </si>
  <si>
    <t>Brennan Conway Clan</t>
  </si>
  <si>
    <t>Crafted Stag Supply</t>
  </si>
  <si>
    <t>Woodward Media Springfield's 104.5 WFMB &amp; 99.7 The Mix</t>
  </si>
  <si>
    <t>Sacred Heart Griffin High School</t>
  </si>
  <si>
    <t>E1 - 2</t>
  </si>
  <si>
    <t>Lincoln Library - The Public Library of Springfield</t>
  </si>
  <si>
    <t xml:space="preserve">E3 </t>
  </si>
  <si>
    <t>Rumble Around the Lake - Council of Lake Springfield Clubs</t>
  </si>
  <si>
    <t>Micah Miller for District 186 School Board</t>
  </si>
  <si>
    <t>E6</t>
  </si>
  <si>
    <t>Abraham Lincoln Council - Scouting America</t>
  </si>
  <si>
    <t>E7</t>
  </si>
  <si>
    <t>University of Illinois Prairie Stars</t>
  </si>
  <si>
    <t>E11 - 15</t>
  </si>
  <si>
    <t>Mini O'Beirne Crisis Nursery</t>
  </si>
  <si>
    <t>E16</t>
  </si>
  <si>
    <t>News Channel 20 &amp; Fox Illinois</t>
  </si>
  <si>
    <t>E17</t>
  </si>
  <si>
    <t>Kwik Wall</t>
  </si>
  <si>
    <t>E18</t>
  </si>
  <si>
    <t>SUSART - Springfield Underwater Search &amp; Rescue Team</t>
  </si>
  <si>
    <t>E19</t>
  </si>
  <si>
    <t>E20</t>
  </si>
  <si>
    <t>Burger Bar's Pinky The Elephant</t>
  </si>
  <si>
    <t>Gowns Boutique</t>
  </si>
  <si>
    <t>2024 Farmersville Irish Days Royalty</t>
  </si>
  <si>
    <t>Military Families Together</t>
  </si>
  <si>
    <t>Downtown Springfield Inc.</t>
  </si>
  <si>
    <t>E29 - 30</t>
  </si>
  <si>
    <t>Young Queens Dance Team</t>
  </si>
  <si>
    <t xml:space="preserve">2024 Miss Sangamon County - Claire Oliver </t>
  </si>
  <si>
    <t>Miss Virden Royalty</t>
  </si>
  <si>
    <t>2024 Miss Illinois Teen &amp; Miss Capital City Organization</t>
  </si>
  <si>
    <t>Autism Awareness at Dubois Elementary School</t>
  </si>
  <si>
    <t>Gameday Men's Health</t>
  </si>
  <si>
    <t>Top Tier Springfield 9U</t>
  </si>
  <si>
    <t>Enhabit Home Health</t>
  </si>
  <si>
    <t>2024 Miss Pana Tri-County Fair Queen</t>
  </si>
  <si>
    <t>American Republic</t>
  </si>
  <si>
    <t>St. Patrick's Day Parade Board and Volunteers</t>
  </si>
  <si>
    <t>Prairieland Punishers Roller Derby</t>
  </si>
  <si>
    <t>Two Men and A Truck</t>
  </si>
  <si>
    <t>Cornerstone Caregiving</t>
  </si>
  <si>
    <t>Lucky Learners Local</t>
  </si>
  <si>
    <t>Sangamon County Rescue Squad R1 (Rescue 1)</t>
  </si>
  <si>
    <t>Advanced Dental Care of Springfield</t>
  </si>
  <si>
    <t>Davidsmeier</t>
  </si>
  <si>
    <t>Teresa</t>
  </si>
  <si>
    <t>teresa@smilespringfield.com</t>
  </si>
  <si>
    <t>We are a group of dental professionals that have adapted our Irish backgrounds.... for today! May your teeth shine brighter than a pot of gold</t>
  </si>
  <si>
    <t>1 Trolley/ 1 Gator</t>
  </si>
  <si>
    <t>TOTAL FEES</t>
  </si>
  <si>
    <t>Stripe Fee</t>
  </si>
  <si>
    <t>Constant Contact Fee</t>
  </si>
  <si>
    <t>STRIPE FEE</t>
  </si>
  <si>
    <t>WP FORMS FEE</t>
  </si>
  <si>
    <t>Chad</t>
  </si>
  <si>
    <t>Fowler</t>
  </si>
  <si>
    <t>sangamontreeservice@gmail.com</t>
  </si>
  <si>
    <t>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t>
  </si>
  <si>
    <t>American Business Club of Springfield</t>
  </si>
  <si>
    <t>Trenton</t>
  </si>
  <si>
    <t>Thompson</t>
  </si>
  <si>
    <t>tntmpsn02@gmail.com</t>
  </si>
  <si>
    <t>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t>
  </si>
  <si>
    <t>Name</t>
  </si>
  <si>
    <t>Mike</t>
  </si>
  <si>
    <t>Buscher</t>
  </si>
  <si>
    <t>12/19/25</t>
  </si>
  <si>
    <t>buschermike@gmail.com</t>
  </si>
  <si>
    <t>"Mayor of Springfield Misty Buscher"</t>
  </si>
  <si>
    <t>WP Forms Fee</t>
  </si>
  <si>
    <t>City Treasurer Colleen Redpath Feger</t>
  </si>
  <si>
    <t>Colleen</t>
  </si>
  <si>
    <t>Feger</t>
  </si>
  <si>
    <t>colleen4treasurer@gmail.com</t>
  </si>
  <si>
    <t>City Treasurer Colleen Redpath Feger — serving Springfield as City Treasurer since 2023 with integrity, protecting our tax dollars, and keeping the city strong!”</t>
  </si>
  <si>
    <t>Justin</t>
  </si>
  <si>
    <t>Conder</t>
  </si>
  <si>
    <t>justin@probidconstruction.com</t>
  </si>
  <si>
    <t>Pro Bid Construction – The Complete Solution</t>
  </si>
  <si>
    <t>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t>
  </si>
  <si>
    <t>Truck, Dump Truck, Golf cart</t>
  </si>
  <si>
    <t>(Left Blank)</t>
  </si>
  <si>
    <t>Brent</t>
  </si>
  <si>
    <t>rmcspfld18@gmail.com</t>
  </si>
  <si>
    <t>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t>
  </si>
  <si>
    <t>The Tipsy Toad</t>
  </si>
  <si>
    <t>Haley</t>
  </si>
  <si>
    <t>Smith</t>
  </si>
  <si>
    <t>thetipsytoadspringfield@gmail.com</t>
  </si>
  <si>
    <t>Springfields favorite north end martini bar, The Tipsy Toad! Located on north Dirksen right next to Sonic and Valvoline! We have live music, karaoke on Thursday nights and DJ Bo every Friday and Saturday night 9pm-1am! Come check us out!</t>
  </si>
  <si>
    <t>DJ Bo will play Music</t>
  </si>
  <si>
    <t>Kelsey</t>
  </si>
  <si>
    <t>kelseyvarner@carrolltonbanking.com</t>
  </si>
  <si>
    <t>A good bank is like a four-leaf clover, hard to find; lucky to have. Happy St. Patrick’s Day from your friends at Carrollton Bank!</t>
  </si>
  <si>
    <t>Truck &amp; Trailer</t>
  </si>
  <si>
    <t>SUSART</t>
  </si>
  <si>
    <t>Section A</t>
  </si>
  <si>
    <t>Stephanie</t>
  </si>
  <si>
    <t>Yencer</t>
  </si>
  <si>
    <t xml:space="preserve">SUSART@USA.COM </t>
  </si>
  <si>
    <t>The Springfield Underwater Search and Rescue Team was the first dive team in the area and it was organized in May 1960. They provide qualified underwater search and recovery services to law enforcement agencies, municipal authorities, private individuals, and groups in the Central Illinois area without charge. Currently looking for volunteers to join us whether you are a scuba diver or not. Help us make a positive impact on the community and the lives around us. K9 Gibbs - Our SAR dog No</t>
  </si>
  <si>
    <t>K9 named Gibbs - &amp; no music</t>
  </si>
  <si>
    <t>Truck</t>
  </si>
  <si>
    <t>Section A Free</t>
  </si>
  <si>
    <t>FREE</t>
  </si>
  <si>
    <t>Good Trouble Alliance</t>
  </si>
  <si>
    <t>Broderick</t>
  </si>
  <si>
    <t>Valerie</t>
  </si>
  <si>
    <t>valoriebroderick@gmail.com</t>
  </si>
  <si>
    <t>Here comes Springfield’s Good Trouble Alliance! Standing up for democracy, spreading joy, and showing everyone can make a difference!</t>
  </si>
  <si>
    <t>They will have Music playing</t>
  </si>
  <si>
    <t>Springfield American Legion Post 32 Riders</t>
  </si>
  <si>
    <t>Cynthia</t>
  </si>
  <si>
    <t>Robbins</t>
  </si>
  <si>
    <t>acinrob@yahoo.com</t>
  </si>
  <si>
    <t>Springfield Post 32 American Legion Riders largest American Legion Post in Illinois working to support Sangamon County Veterans.</t>
  </si>
  <si>
    <t>1 Truck - 11 Motorcycles</t>
  </si>
  <si>
    <t>St. Andrew's Society of Central Illinois</t>
  </si>
  <si>
    <t>Jordan</t>
  </si>
  <si>
    <t>Thomas-Summers</t>
  </si>
  <si>
    <t>jordan.lynn.1990@gmail.com</t>
  </si>
  <si>
    <t>Undecided</t>
  </si>
  <si>
    <t>Will email a Narrative later</t>
  </si>
  <si>
    <t>MUSIC</t>
  </si>
  <si>
    <t>Speaker</t>
  </si>
  <si>
    <t>YES</t>
  </si>
  <si>
    <t>Mosquito Joe</t>
  </si>
  <si>
    <t>Michele</t>
  </si>
  <si>
    <t>Sommers</t>
  </si>
  <si>
    <t>springfield@mosquitojoe.com</t>
  </si>
  <si>
    <t>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t>
  </si>
  <si>
    <t>Unsure</t>
  </si>
  <si>
    <t>1 van</t>
  </si>
  <si>
    <t>Amanda</t>
  </si>
  <si>
    <t>Wiegers</t>
  </si>
  <si>
    <t>awiegers@havana126.net</t>
  </si>
  <si>
    <t>Please welcome the 2025-2026 Havana Marching Ducks.The band in under the direction of drum major Madelynn Snedeker. Drumline captain is P.J. Deitch and flag captains are Sophie Stephens and Lauren Niederer. The marching ducks are directed by Amanda Wiegers. Please enjoy our selection of I'm Shipping up to Boston!</t>
  </si>
  <si>
    <t>van</t>
  </si>
  <si>
    <t>Havana High School Marching Ducks</t>
  </si>
  <si>
    <t>Iles School Band/ Springfield Public Schools District 186</t>
  </si>
  <si>
    <t>Kittie</t>
  </si>
  <si>
    <t>Elshoff</t>
  </si>
  <si>
    <t>khose@sps186.org</t>
  </si>
  <si>
    <t>The Iles School Band consists of 3rd through 8th graders, with over 125 members. The band performs throughout the year in the community, as well as for school events. The band has participated in the St. Patrick's Day Parade for over 20 years!</t>
  </si>
  <si>
    <t xml:space="preserve">Last year the Iles Band was moved to entry #59. In the past, we were the band following the Lincoln Magnet Band. This was extremely difficult for our little 3rd graders to wait for over an hour while holding their instruments. I’m not sure if the same people are in charge this year, but I was assured that we would be moved back to our earlier position for the 2026 parade. I have submitted our application, so I am hoping that this request can be accommodated. Thank you very much!
</t>
  </si>
  <si>
    <t>Miss Capital City Scholarship org</t>
  </si>
  <si>
    <t>Rene</t>
  </si>
  <si>
    <t>Shelton</t>
  </si>
  <si>
    <t>misscapitalcitymao@gmail.com</t>
  </si>
  <si>
    <t>Miss Capital City Scholarship Organization and Miss Illinois scholarship organization titleholders who will be competing for the title of Miss Illinois in June and the ability to compete at Miss America in September!</t>
  </si>
  <si>
    <t>Will pay at Check-in</t>
  </si>
  <si>
    <t>Day of EVENTS</t>
  </si>
  <si>
    <t>Robbie</t>
  </si>
  <si>
    <t>Kording</t>
  </si>
  <si>
    <t>Just For Fun</t>
  </si>
  <si>
    <t>robbiekording78@gmail.com</t>
  </si>
  <si>
    <t>Music will be a Boom Box</t>
  </si>
  <si>
    <t>1 Truck w/ Trailer/Float</t>
  </si>
  <si>
    <t>Varner</t>
  </si>
  <si>
    <t>PAID IN FULL</t>
  </si>
  <si>
    <t>NOT PAID - Possible by Check</t>
  </si>
  <si>
    <t>FREE SECTION A</t>
  </si>
  <si>
    <t>MARCHING BANDS</t>
  </si>
  <si>
    <t>Dino</t>
  </si>
  <si>
    <t>George</t>
  </si>
  <si>
    <t>dinogeorge1960@icloud.com</t>
  </si>
  <si>
    <t>Scream and Holler for your Springfield Illinois
Cool Cruisers car club ,, this car club has been doing charitable events for 37 years in the Springfield area , thank you cool cruisers</t>
  </si>
  <si>
    <t>Cool Cruisers Car club</t>
  </si>
  <si>
    <t># Count</t>
  </si>
  <si>
    <t>Blessed Sacrament School</t>
  </si>
  <si>
    <t>Jenna</t>
  </si>
  <si>
    <t>Davlin</t>
  </si>
  <si>
    <t>davlin@bssbruins.org</t>
  </si>
  <si>
    <t>Blessed Sacrament School is celebrating 100 years of making a difference in Catholic education! Opening their doors in 1925 and going stronger than ever with over 400 students Blessed Sacrament is the place to be!</t>
  </si>
  <si>
    <t>100 kids representing 100 yrs anniv</t>
  </si>
  <si>
    <t>2 SUV's</t>
  </si>
  <si>
    <t>The Illinois National Guard and Militia Historical Society, Inc.</t>
  </si>
  <si>
    <t>Paul</t>
  </si>
  <si>
    <t>Fanning</t>
  </si>
  <si>
    <t>paul.a.fanning4.nfg@army.mil</t>
  </si>
  <si>
    <t>Living History Detachment for Illinois Military Museum -The Living History Detachment tells the history and story of the Illinois Militia and Military of Illinois.</t>
  </si>
  <si>
    <t>WWII Jeep and Humvee</t>
  </si>
  <si>
    <t>Edinburgers</t>
  </si>
  <si>
    <t>Stephen</t>
  </si>
  <si>
    <t>Hauer</t>
  </si>
  <si>
    <t>dinburgersfoodtruck@gmail.com</t>
  </si>
  <si>
    <t>217-691-9702</t>
  </si>
  <si>
    <t>Breakfast (bagel sandwiches, burritos, B&amp;G)
Smashburgers
Fried Foods (French fries, fried pickles, cheese curds, Mac n cheese bites, mushrooms)
Chopped Cheese
Ruben sandwiches</t>
  </si>
  <si>
    <t>50AMP</t>
  </si>
  <si>
    <t>Paid</t>
  </si>
  <si>
    <t>Rory</t>
  </si>
  <si>
    <t>rkeylon@inb.com</t>
  </si>
  <si>
    <t>Keylon</t>
  </si>
  <si>
    <t>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t>
  </si>
  <si>
    <t>Full sized Truck w/ trailer</t>
  </si>
  <si>
    <t>INB Employees</t>
  </si>
  <si>
    <t>Washington Middle School</t>
  </si>
  <si>
    <t>Mark</t>
  </si>
  <si>
    <t>Cornell</t>
  </si>
  <si>
    <t>mcornell@sps186.org</t>
  </si>
  <si>
    <t>Please welcome the Washington Middle School Band!
Under the direction of Mark Cornell and Shonda Gibbs, this outstanding ensemble is made up of select students from 6th, 7th, and 8th grade, chosen by audition. Today, they’re bringing the groove to the parade with their performance of “Billie Jean” by Michael Jackson. Give them a big round of applause!</t>
  </si>
  <si>
    <t>Truck w/ Flatbed</t>
  </si>
  <si>
    <t>Bajco Papa John's</t>
  </si>
  <si>
    <t>Adrianna</t>
  </si>
  <si>
    <t>Bryant</t>
  </si>
  <si>
    <t>abryant@bajco.net</t>
  </si>
  <si>
    <t>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t>
  </si>
  <si>
    <t>Music will be from Car Stereo</t>
  </si>
  <si>
    <t>2018 Gladiator &amp;small trailer</t>
  </si>
  <si>
    <t>Ryan</t>
  </si>
  <si>
    <t>Bye</t>
  </si>
  <si>
    <t>rbye@uis.edu</t>
  </si>
  <si>
    <t>UIS Prairie Stars</t>
  </si>
  <si>
    <t>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t>
  </si>
  <si>
    <t>Music will play from Truck Speakers</t>
  </si>
  <si>
    <t>Truck w/ Trailer</t>
  </si>
  <si>
    <t>Synergy HomeCare of Central IL</t>
  </si>
  <si>
    <t>Taylor</t>
  </si>
  <si>
    <t>Stevens</t>
  </si>
  <si>
    <t>taylorstevens@synergyhomecare.com</t>
  </si>
  <si>
    <t>Synergy HomeCare provides in home care for people of ALL ages, helping you stay independent and safe wherever you call home. Companionship, home maker services, personal care, transportation and more! Open 24/7, ready to help you. Call us today!</t>
  </si>
  <si>
    <t>Wrong category-this is a business</t>
  </si>
  <si>
    <t>No</t>
  </si>
  <si>
    <t>2 cars</t>
  </si>
  <si>
    <t>Dance Arts Youth Company / Dance Arts Studio</t>
  </si>
  <si>
    <t>Gina</t>
  </si>
  <si>
    <t>Russell</t>
  </si>
  <si>
    <t>dancearts73@gmail.com</t>
  </si>
  <si>
    <t>Dance Arts Youth Company (DAYCO) at Dance Arts Studio in Springfield, IL, provides
enrichment, outreach, and performance opportunities for Dance Arts Studio students age seven and older; and presents three original contemporary ballets each season at the beautiful Hoogland Center for the Arts.
Featuring a talented cast of Dance Arts Studio students, each DAYCO production is the unique vision of Dance Arts Youth Company Artistic Director Gina DeCroix Russell, in collaboration with the dancers and staff.
Don’t miss Dance Arts Youth Company’s next production - Beauty &amp; the Beast - on Sunday, June 21, 2026, at the Hoogland Center for the Arts!</t>
  </si>
  <si>
    <t>I was unsure which category our youth ballet company would fall into - as it’s tied to the business but we are definitely a small, education and outreach focused group. If we should be part of a different category, please let me know.</t>
  </si>
  <si>
    <t>15 entries but paid $50</t>
  </si>
  <si>
    <t>15 Classic cars</t>
  </si>
  <si>
    <t>Iron Workers Local 46</t>
  </si>
  <si>
    <t>Brian</t>
  </si>
  <si>
    <t>Baskett</t>
  </si>
  <si>
    <t>bbaskett@ironworkers46.org</t>
  </si>
  <si>
    <t>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t>
  </si>
  <si>
    <t>Animals?</t>
  </si>
  <si>
    <t>Yes</t>
  </si>
  <si>
    <t>1 pickup / 1 Box trailer</t>
  </si>
  <si>
    <t>William</t>
  </si>
  <si>
    <t>The LMS Band is made up of 6, 7, and 8 graders, and always views this parade as one of the highlights of the year!</t>
  </si>
  <si>
    <t>wrussell@sps186.org</t>
  </si>
  <si>
    <t>Jeep Wrangler &amp; parents</t>
  </si>
  <si>
    <t>2 dogs</t>
  </si>
  <si>
    <t>Lead Voluneer</t>
  </si>
  <si>
    <t>Deb Farder</t>
  </si>
  <si>
    <t>Randy Vaughn</t>
  </si>
  <si>
    <t>Katelyn Lotz</t>
  </si>
  <si>
    <t>Kendall</t>
  </si>
  <si>
    <t>Shelly Williams</t>
  </si>
  <si>
    <t>New Sign up</t>
  </si>
  <si>
    <t>Shelleykay@me.com</t>
  </si>
  <si>
    <t>Caitlin Utley</t>
  </si>
  <si>
    <t>Caitlin0104@aol.com</t>
  </si>
  <si>
    <t>Returning</t>
  </si>
  <si>
    <t>New or Returning</t>
  </si>
  <si>
    <t>Laura Stiltz</t>
  </si>
  <si>
    <t>Chris Stiltz</t>
  </si>
  <si>
    <t>Ljstiltz@gmail.com</t>
  </si>
  <si>
    <t>Cstiltz@gmail.com</t>
  </si>
  <si>
    <t>Date</t>
  </si>
  <si>
    <t>Little Flower Men's Club</t>
  </si>
  <si>
    <t>Patrick</t>
  </si>
  <si>
    <t>Shea</t>
  </si>
  <si>
    <t>mensclublf@gmail.com</t>
  </si>
  <si>
    <t>LFMC Fish Fry Guys. We are in the midst of our 29th Lenten Fish Fry season. May you make more friends and no enemies! May you make more money and lose none. May you get blessed on St. Patrick’s Day with Good Luck Galore. We wish all a Happy St. Patrick’s Day. We miss Drew.</t>
  </si>
  <si>
    <t>2 Dogs</t>
  </si>
  <si>
    <t>Truck pulling a trailer</t>
  </si>
  <si>
    <t>Prefer D-1 location. Music will be small speaker for the group itself</t>
  </si>
  <si>
    <t>Farmersville Irish Days Celebration</t>
  </si>
  <si>
    <t>Rachel</t>
  </si>
  <si>
    <t>missirishdays@yahoo.com</t>
  </si>
  <si>
    <t>Owens</t>
  </si>
  <si>
    <t>2025 Farmersville Irish Days Royalty wish you a happy st. Patrick’s day! Emma, Addi and Layla invite you to join them at the 115th annual Irish Days Celebration in Farmersville May 28th to 30th!!!</t>
  </si>
  <si>
    <t>Ashley Berry</t>
  </si>
  <si>
    <t>cityprep16@hotmail.com</t>
  </si>
  <si>
    <t>Laura Post</t>
  </si>
  <si>
    <t>Emily</t>
  </si>
  <si>
    <t>emily@miniobeirne.org</t>
  </si>
  <si>
    <t>The nursery offers 24-hour free emergency childcare, a basic needs pantry stocked with formula, diapers, and wipes; and family support services designed to break down barriers so families can succeed. MOCN's mission is to prevent child abuse and neglect.</t>
  </si>
  <si>
    <t>Kim</t>
  </si>
  <si>
    <t>Johnson</t>
  </si>
  <si>
    <t>kkjohn3@yahoo.com</t>
  </si>
  <si>
    <t>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t>
  </si>
  <si>
    <t>Music is from Speakers in a truck</t>
  </si>
  <si>
    <t>BUNGEE X Dené Fitness</t>
  </si>
  <si>
    <t xml:space="preserve">Dené </t>
  </si>
  <si>
    <t>Peters</t>
  </si>
  <si>
    <t>info@denefitness.com</t>
  </si>
  <si>
    <t>BUNGEE x Dené (pronounced Danae) Fitness is a locally owned fitness studio specializing in— a low-impact, high-intensity workout that lets you fly while you train! Maximum burn. Minimal joint stress. Stronger, faster, more powerful movement — supported by the bungee!</t>
  </si>
  <si>
    <t>Small Dog</t>
  </si>
  <si>
    <t>2025 Dodge Ram 5500 to pull flat bed trailer. I do need to know the max height - has we'll have a frame to support our bungee rig.</t>
  </si>
  <si>
    <t>Alivia</t>
  </si>
  <si>
    <t>217-788-8474 ext 4509</t>
  </si>
  <si>
    <t>Carrigan</t>
  </si>
  <si>
    <t>alivia.carrigan@springfield.IL.US</t>
  </si>
  <si>
    <t>One ladder Fire Truck (T1)</t>
  </si>
  <si>
    <t>Cavanagh</t>
  </si>
  <si>
    <t>Kris</t>
  </si>
  <si>
    <t>kcavanagh@st-patrick.org</t>
  </si>
  <si>
    <t>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t>
  </si>
  <si>
    <t>St. Patrick Catholic School</t>
  </si>
  <si>
    <t>Convertible</t>
  </si>
  <si>
    <t>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t>
  </si>
  <si>
    <t>Springfield BMX Raceway</t>
  </si>
  <si>
    <t>nicnguyen81@gmail.com</t>
  </si>
  <si>
    <t>Nicholas</t>
  </si>
  <si>
    <t>Nguyen</t>
  </si>
  <si>
    <t>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t>
  </si>
  <si>
    <t>PA system</t>
  </si>
  <si>
    <t>Van with Float</t>
  </si>
  <si>
    <t>Midwest Technical Institute</t>
  </si>
  <si>
    <t>Jason</t>
  </si>
  <si>
    <t>Thomas</t>
  </si>
  <si>
    <t>jthomas@midwesttech.edu</t>
  </si>
  <si>
    <t>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t>
  </si>
  <si>
    <t>1 Semi truck, NO Trailer</t>
  </si>
  <si>
    <t>Just for Fun</t>
  </si>
  <si>
    <t>Total Stripe CC fees</t>
  </si>
  <si>
    <t>Stripe</t>
  </si>
  <si>
    <t>TJ</t>
  </si>
  <si>
    <t>Woolum</t>
  </si>
  <si>
    <t>twoolum@gamedaymenshealth.com</t>
  </si>
  <si>
    <t>Gameday Men's Health is Springfield's premier provider of Testosterone Replacement Therapy, Peptide Therapy, Medical Weight Loss, and more! Visit them at Gamedayspringfield.com to learn more.</t>
  </si>
  <si>
    <t>PA System</t>
  </si>
  <si>
    <t>Pick up Truck</t>
  </si>
  <si>
    <t>Cadigan</t>
  </si>
  <si>
    <t>Sasha</t>
  </si>
  <si>
    <t>sasha@teamsters916.org</t>
  </si>
  <si>
    <t>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t>
  </si>
  <si>
    <t xml:space="preserve"> Music on Trailers</t>
  </si>
  <si>
    <t>2 pick ups/ 2 Trailers.</t>
  </si>
  <si>
    <t>teresa@phoenixcenterspringfield.org</t>
  </si>
  <si>
    <t>Silva</t>
  </si>
  <si>
    <t>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t>
  </si>
  <si>
    <t>They did not pay for extra vehicles</t>
  </si>
  <si>
    <t>TYPE</t>
  </si>
  <si>
    <t>Monitery</t>
  </si>
  <si>
    <t>In Kind</t>
  </si>
  <si>
    <t>Sangamon County Coroner Jim Allmon</t>
  </si>
  <si>
    <t>Jim</t>
  </si>
  <si>
    <t>Allmon</t>
  </si>
  <si>
    <t>jallmon7@gmail.com</t>
  </si>
  <si>
    <t>The Sangamon County Coroner, Jim Allmon, would like to thank you for all of your continued support. Coroner Allmon wishes everyone a safe and wonderful St. Patrick’s Day!</t>
  </si>
  <si>
    <t>Ford F-350</t>
  </si>
  <si>
    <t>Knights Action Park Inc.</t>
  </si>
  <si>
    <t>Olivia</t>
  </si>
  <si>
    <t>Knight</t>
  </si>
  <si>
    <t>oliviaknight@knightsactionpark.com</t>
  </si>
  <si>
    <t>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t>
  </si>
  <si>
    <t>1 Pirate Ship</t>
  </si>
  <si>
    <t>WAIVED</t>
  </si>
  <si>
    <t>STIPEND'D</t>
  </si>
  <si>
    <t>We receieved 2 payments</t>
  </si>
  <si>
    <t>no</t>
  </si>
  <si>
    <t>Landon</t>
  </si>
  <si>
    <t>Kirby</t>
  </si>
  <si>
    <t>landon@knobhilllandscape.com</t>
  </si>
  <si>
    <t>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t>
  </si>
  <si>
    <t>Lots of text in Narrative</t>
  </si>
  <si>
    <t>Flatbed truck and trailer x 2 (approx. 90' total length)</t>
  </si>
  <si>
    <t>Kristi</t>
  </si>
  <si>
    <t>Lanzotti</t>
  </si>
  <si>
    <t>klanzotti@troxellins.com</t>
  </si>
  <si>
    <t>TROXELL Insurance-Protect your Pot of Gold !</t>
  </si>
  <si>
    <t>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t>
  </si>
  <si>
    <t>Full sized Truck and Trailer</t>
  </si>
  <si>
    <t>?</t>
  </si>
  <si>
    <t>Don Gray - Sangamon County Clerk</t>
  </si>
  <si>
    <t>Don</t>
  </si>
  <si>
    <t>Gray</t>
  </si>
  <si>
    <t>dongray2@icloud.com</t>
  </si>
  <si>
    <t>County Clerk Don Gray reminds voters that St. Patrick’s Day, March 17th is the Illinois Primary Election. Get out and vote!</t>
  </si>
  <si>
    <t>t. Patrick’s themed float with Shamrocks, Pot of Bold, and Lepercon Hat and rainbow</t>
  </si>
  <si>
    <t>Ansar Shriners</t>
  </si>
  <si>
    <t>Cywinski</t>
  </si>
  <si>
    <t>kcywinski@ansarshrine.com</t>
  </si>
  <si>
    <t>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t>
  </si>
  <si>
    <t>Lots of varied entertainmant</t>
  </si>
  <si>
    <t>Sacred Heart-Griffin High School</t>
  </si>
  <si>
    <t>MOREDOCK</t>
  </si>
  <si>
    <t>moredock@shg.org</t>
  </si>
  <si>
    <t>Sacred Heart-Griffin High School is the largest Catholic school in the Diocese of Springfield. The President of SHG is Dr. Bill Moredock...the Principal is Teresa Saner. Go Cyclones!</t>
  </si>
  <si>
    <t>1 bus</t>
  </si>
  <si>
    <t>Gene</t>
  </si>
  <si>
    <t>Mitchell</t>
  </si>
  <si>
    <t>toptiergene@gmail.com</t>
  </si>
  <si>
    <t>Top Tier Springfield 10U is a youth baseball team made up of talented players and fantastic young men. Let's wish them luck on their first tournament of the year next weekend and in their upcoming season!</t>
  </si>
  <si>
    <t>1 truck with Trailer</t>
  </si>
  <si>
    <t>Top Tier Springfield 10U Baseball</t>
  </si>
  <si>
    <t>Notre Dame Club of Central Illinois</t>
  </si>
  <si>
    <t>Rubinowski</t>
  </si>
  <si>
    <t>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t>
  </si>
  <si>
    <t>1 pick up truck</t>
  </si>
  <si>
    <t>Large Speaker in Truck Bed</t>
  </si>
  <si>
    <t>WPForm</t>
  </si>
  <si>
    <t>Jami Braner</t>
  </si>
  <si>
    <t>Jbraner08@gmail.com</t>
  </si>
  <si>
    <t>Allen</t>
  </si>
  <si>
    <t>youngqueensdanceteam@gmail.com</t>
  </si>
  <si>
    <t>Riverside Stables</t>
  </si>
  <si>
    <t>Lenzy</t>
  </si>
  <si>
    <t>O'Dell</t>
  </si>
  <si>
    <t>lenzy@riversidestable.com</t>
  </si>
  <si>
    <t>Need parking space for 3 truck pulling 3 horse trailers.  Music is light, relaxing western/country music playing at a low volume.</t>
  </si>
  <si>
    <t>2 walkers carrying a banner in front
9 horses total; 3 horses across in 3 rows down
one walker on each side of horses handing out candy
a golf cart with 4 people to clean up behind horses</t>
  </si>
  <si>
    <t>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t>
  </si>
  <si>
    <t>Daphne Blake</t>
  </si>
  <si>
    <t>Dbartwally@gmail.com</t>
  </si>
  <si>
    <t>Burger Bar</t>
  </si>
  <si>
    <t>dkent99@msn.com</t>
  </si>
  <si>
    <t>Douglas</t>
  </si>
  <si>
    <t>Kent</t>
  </si>
  <si>
    <t>under separate cover</t>
  </si>
  <si>
    <t>Pink Elephant and Truck</t>
  </si>
  <si>
    <t>Crossland</t>
  </si>
  <si>
    <t>melocreamspringfield@gmail.com</t>
  </si>
  <si>
    <t>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t>
  </si>
  <si>
    <t>Delivery Van</t>
  </si>
  <si>
    <t>Rotary Clubs of Springfield</t>
  </si>
  <si>
    <t>Randolph</t>
  </si>
  <si>
    <t>Roger</t>
  </si>
  <si>
    <t>rrandolph@cfotoday.com</t>
  </si>
  <si>
    <t>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t>
  </si>
  <si>
    <t>Pick up with trailer</t>
  </si>
  <si>
    <t>Neil</t>
  </si>
  <si>
    <t>Calderon</t>
  </si>
  <si>
    <t>angamondemocrats@gmail.com</t>
  </si>
  <si>
    <t>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t>
  </si>
  <si>
    <t>Pick up truck</t>
  </si>
  <si>
    <t>Chris Alcaraz</t>
  </si>
  <si>
    <t>mohn0919@gmail.com</t>
  </si>
  <si>
    <t>State Representative Mike Coffey</t>
  </si>
  <si>
    <t>Madison</t>
  </si>
  <si>
    <t>Devlin</t>
  </si>
  <si>
    <t>madisondevlin01@gmail.com</t>
  </si>
  <si>
    <t>Illinois State Representative Mike Coffey of the 95th District.Represents Sangamon, Macon and Christian County.Dedicated to serving his constituents of the 95th District.Owner of Papa Frank's and Saputo's Italian Restaurants.</t>
  </si>
  <si>
    <t>Trolley</t>
  </si>
  <si>
    <t>Anthony Jellison</t>
  </si>
  <si>
    <t>ajellison@sps186.org</t>
  </si>
  <si>
    <t>Lake Springfield Marina</t>
  </si>
  <si>
    <t>Gabie</t>
  </si>
  <si>
    <t>Richardson</t>
  </si>
  <si>
    <t>gabie@lakespringfieldmarina.com</t>
  </si>
  <si>
    <t>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t>
  </si>
  <si>
    <t>HumVee and boat</t>
  </si>
  <si>
    <t>Frank</t>
  </si>
  <si>
    <t>Lesko</t>
  </si>
  <si>
    <t>frank.lesko@gmail.com</t>
  </si>
  <si>
    <t>Frank Lesko for State Senate</t>
  </si>
  <si>
    <t>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t>
  </si>
  <si>
    <t>Truck w/ small trailer</t>
  </si>
  <si>
    <t>D'Arcy's Pint</t>
  </si>
  <si>
    <t>Reviewing Stand</t>
  </si>
  <si>
    <t>Stripe 's %</t>
  </si>
  <si>
    <t>WP Forms %</t>
  </si>
  <si>
    <t>TOTAL Bank %</t>
  </si>
  <si>
    <t>Damon Priddy State Farm</t>
  </si>
  <si>
    <t>Damon</t>
  </si>
  <si>
    <t>Priddy</t>
  </si>
  <si>
    <t>damon@insureitwithdamon.com</t>
  </si>
  <si>
    <t>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t>
  </si>
  <si>
    <t>Two vehicles, a small Kia Soul followed by a Ram truck</t>
  </si>
  <si>
    <t>Green Lincoln Mazda</t>
  </si>
  <si>
    <t>Ransdell</t>
  </si>
  <si>
    <t>mike.ransdell@greenstores.net</t>
  </si>
  <si>
    <t>Car Radio</t>
  </si>
  <si>
    <t xml:space="preserve"> Lincoln Aviator and Mazda CX90. Both large sport utility vehicles.</t>
  </si>
  <si>
    <t>Carpenters Local 270</t>
  </si>
  <si>
    <t>RJ</t>
  </si>
  <si>
    <t>Finneran</t>
  </si>
  <si>
    <t>local270@carpentersunion.org</t>
  </si>
  <si>
    <t>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t>
  </si>
  <si>
    <t>Here comes Green Lincoln Mazda, featuring the all new 2026 Lincoln Navigator and the 2026 Lincoln Nautilus. Next up we have the all new 2026 Mazda CX90 and the 2026 CX50. Head on down to 3760 South 6th Street (by Walmart and Golden Corral) and check them out for yourself.</t>
  </si>
  <si>
    <t>ENTRY'S NAME</t>
  </si>
  <si>
    <t>AMOUNT</t>
  </si>
  <si>
    <t>CONTACT</t>
  </si>
  <si>
    <t>EMAIL</t>
  </si>
  <si>
    <t>PHONE</t>
  </si>
  <si>
    <t>REASON</t>
  </si>
  <si>
    <t>Section A don't pay</t>
  </si>
  <si>
    <t>Checked Pay By Check</t>
  </si>
  <si>
    <t>Bands Don't Pay</t>
  </si>
  <si>
    <t>Pay at Check-In</t>
  </si>
  <si>
    <t>Card Declined in Stripe</t>
  </si>
  <si>
    <t xml:space="preserve">Young Queens Dance Team </t>
  </si>
  <si>
    <t>Stripe payments</t>
  </si>
  <si>
    <t>Transaction did not complete</t>
  </si>
  <si>
    <t>Andrew</t>
  </si>
  <si>
    <t>Bartlett</t>
  </si>
  <si>
    <t>Andrew@ootboxmedia.com</t>
  </si>
  <si>
    <t>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t>
  </si>
  <si>
    <t>Maybe a Dog will be there- unknown</t>
  </si>
  <si>
    <t>Unknown</t>
  </si>
  <si>
    <t>Truck/Van  20' trailer</t>
  </si>
  <si>
    <t>Garrett Gillette Photography</t>
  </si>
  <si>
    <t>Garrett</t>
  </si>
  <si>
    <t>Gillette</t>
  </si>
  <si>
    <t>garrettwgillette@gmail.com</t>
  </si>
  <si>
    <t>Local photographer from here in Springfield! With a new studio on 6th St downtown, Im always trying to showcase creativity and document life's precious moments for people!</t>
  </si>
  <si>
    <t xml:space="preserve"> chevy Silverado 2500 with 16 foot trailer for float.</t>
  </si>
  <si>
    <t>Possible music from a smakll hand-held JBL speaker.along with beads and candy, we will be taking polaroid photos of people in the crowd to hand out, as well as business cards.</t>
  </si>
  <si>
    <t>Johnnie Mini Donuts</t>
  </si>
  <si>
    <t>Rose Aesthetics &amp; Wellness Clinic</t>
  </si>
  <si>
    <t>Cori</t>
  </si>
  <si>
    <t>Jahns</t>
  </si>
  <si>
    <t>roseawclinic@gmail.com</t>
  </si>
  <si>
    <t>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t>
  </si>
  <si>
    <t>Truck with trailer and car</t>
  </si>
  <si>
    <t>Veterans of Foreign Wars Post 755 &amp; VFW Riders</t>
  </si>
  <si>
    <t>CDR J</t>
  </si>
  <si>
    <t>Seed</t>
  </si>
  <si>
    <t>jseed22@yahoo.com</t>
  </si>
  <si>
    <t>We are hooping to have several military vehicles hauling our order veterans and motorcycles with our riders group with us.</t>
  </si>
  <si>
    <t>2 cars &amp; Several motorcycles</t>
  </si>
  <si>
    <t>The Day of Events is celebrating their 18th-ish Day of events with this day of events event. The Day of Events has been an event since the days of yore (and mine). Please help us celebrate all events on this day with a hip-hip-hooray for the events of the day! This is Cardoni’s year! Hip-hip-hooray!</t>
  </si>
  <si>
    <t xml:space="preserve">Christine </t>
  </si>
  <si>
    <t>Bailey</t>
  </si>
  <si>
    <t>christine@bfi.us</t>
  </si>
  <si>
    <t>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t>
  </si>
  <si>
    <t>Music is Radio on Speaker</t>
  </si>
  <si>
    <t>langheim - long bed trailer, people ride on
Bailey's - pull behind enclosed trailer for branding</t>
  </si>
  <si>
    <t>Katrina</t>
  </si>
  <si>
    <t>Hairl</t>
  </si>
  <si>
    <t>marketing@timberlakeslf.com</t>
  </si>
  <si>
    <t>Jeffrey</t>
  </si>
  <si>
    <t>Cunningham</t>
  </si>
  <si>
    <t>events@apl-shelter.org</t>
  </si>
  <si>
    <t>"Over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t>
  </si>
  <si>
    <t>8 to 10 Dog on leash with handlers</t>
  </si>
  <si>
    <t>1 GMC 3500 Pickup ( tow vehicle ) &amp; 20 foot long flatbed trailer. 45 feet total length maximum for both truck and trailer combined.</t>
  </si>
  <si>
    <t>Christa</t>
  </si>
  <si>
    <t>McGraw</t>
  </si>
  <si>
    <t>christa@55development.com</t>
  </si>
  <si>
    <t>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t>
  </si>
  <si>
    <t>April</t>
  </si>
  <si>
    <t>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t>
  </si>
  <si>
    <t>Initially sign up as Marching Band, when they try to pay Stripe, their CC Denied , Music is "Dance mix."</t>
  </si>
  <si>
    <t>Jeep-Skates</t>
  </si>
  <si>
    <t>Robyn</t>
  </si>
  <si>
    <t>Kelp</t>
  </si>
  <si>
    <t>robynbdinger@live.com</t>
  </si>
  <si>
    <t>No introduction needed or wanted</t>
  </si>
  <si>
    <t>I bought a load of St. Paddy Day ducks and stretch band items wanted to distribute them.</t>
  </si>
  <si>
    <t>Jeep</t>
  </si>
  <si>
    <t>Bartender Tips at Board meetings</t>
  </si>
  <si>
    <t>Clancy</t>
  </si>
  <si>
    <t>The amount will change as each week is paid</t>
  </si>
  <si>
    <t>James Clancy</t>
  </si>
  <si>
    <t>St Patrick's Day Parade Volunteers</t>
  </si>
  <si>
    <t>Deb</t>
  </si>
  <si>
    <t>Farder</t>
  </si>
  <si>
    <t>Volunteers@StaPatsDayParade.com</t>
  </si>
  <si>
    <t>217-741-7482</t>
  </si>
  <si>
    <t>This parade would not happen without the volunteers that show up eachto organize over 100 entries and over 2,100 people. Please join us in thanking the St Patrick's Day Parade volunteers....which we call "The Irish Brigade!"</t>
  </si>
  <si>
    <t>Free entry</t>
  </si>
  <si>
    <t>Truck pulling trailer</t>
  </si>
  <si>
    <t>Section A / Free</t>
  </si>
  <si>
    <t>Free</t>
  </si>
  <si>
    <t>Marching B</t>
  </si>
  <si>
    <t/>
  </si>
  <si>
    <t>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t>
  </si>
  <si>
    <t>The Penny Bar</t>
  </si>
  <si>
    <t>Dougherty</t>
  </si>
  <si>
    <t>batmom71@live.com</t>
  </si>
  <si>
    <t>First Time in the Parade. This float is paid for and built by the Regulars of th Bar and not the bar itself, to promote their favorite place.</t>
  </si>
  <si>
    <t>Truck with 20'Trailer</t>
  </si>
  <si>
    <t>Central Illinois Irish Dance</t>
  </si>
  <si>
    <t>Jillian</t>
  </si>
  <si>
    <t>Briggs</t>
  </si>
  <si>
    <t>jhelm3@uis.edu</t>
  </si>
  <si>
    <t>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t>
  </si>
  <si>
    <t>. thank you for having us! We're excited to bring some Irish dancing to the parade!</t>
  </si>
  <si>
    <t>green Kia Soul. We may only do this if it's cold,</t>
  </si>
  <si>
    <t>American Postal Workers Union Local 239</t>
  </si>
  <si>
    <t>Liz</t>
  </si>
  <si>
    <t>Bishop</t>
  </si>
  <si>
    <t>lincolnland239nixie@yahoo.com</t>
  </si>
  <si>
    <t>American Postal Workers Union fights for dignity, respect and safety for USPS employees and focuses on fair Union Contracts.</t>
  </si>
  <si>
    <t>Leah Robinson</t>
  </si>
  <si>
    <t>leahrobinson250@gmail.com</t>
  </si>
  <si>
    <t>Natalie Durham</t>
  </si>
  <si>
    <t>ndurham1383@gmail.com</t>
  </si>
  <si>
    <t>Jacksonville Drumline Institute</t>
  </si>
  <si>
    <t>Chip</t>
  </si>
  <si>
    <t>Davis</t>
  </si>
  <si>
    <t>jacksonvilledrumlineinstitute@gmail.com</t>
  </si>
  <si>
    <t>Jacksonville Drumline Institute is an independent, non-profit community drumline founded in 2017 by Chip Davis. Drawing students ages 10 through 21 from multiple communities across central Illinois, JDI provides high-quality percussion instruction and performance opportunities. Jacksonville Drumline Institute has both a beginner and an advanced performing group.</t>
  </si>
  <si>
    <r>
      <t xml:space="preserve">United Community Bank - </t>
    </r>
    <r>
      <rPr>
        <i/>
        <sz val="14"/>
        <color rgb="FFFF0000"/>
        <rFont val="Arial"/>
        <family val="2"/>
      </rPr>
      <t>They didn't complete transcaction</t>
    </r>
  </si>
  <si>
    <t xml:space="preserve">Springfield Shamrocks Baseball and Softball </t>
  </si>
  <si>
    <t>PAID</t>
  </si>
  <si>
    <t>Carter</t>
  </si>
  <si>
    <t>carterlawncare@gmail.com</t>
  </si>
  <si>
    <t>A competitive baseball and softball organization. Consisting of 15 teams with players from Springfield and the surrounding areas.</t>
  </si>
  <si>
    <t>WICS NewsChannel 20/FOX Illinois</t>
  </si>
  <si>
    <t>Jeff</t>
  </si>
  <si>
    <t>Kaufman</t>
  </si>
  <si>
    <t>jskaufmann@wics.com</t>
  </si>
  <si>
    <t>NewsChannel 20 and FOX Illinois — working for you, bringing local news and Storm Team weather forecasts to Central Illinois.</t>
  </si>
  <si>
    <t xml:space="preserve"> 1 satellite van and an SUV.</t>
  </si>
  <si>
    <t>Dan &amp; Kolin</t>
  </si>
  <si>
    <t>Maldener's Breakfast</t>
  </si>
  <si>
    <t>Sierra's Jumbo Cookies</t>
  </si>
  <si>
    <t>The House of Brisket/Paris</t>
  </si>
  <si>
    <t>220v 50 Amp</t>
  </si>
  <si>
    <t>BBQ. Brisket, pulled pork, ribs, rib tips, burnt ends , chicken, loaded potatoes, nachos, loaded mac n cheese, drinks   Has Generator</t>
  </si>
  <si>
    <t>Block</t>
  </si>
  <si>
    <t>thehouseofbrisketparis@gmail.com</t>
  </si>
  <si>
    <t>Nikki</t>
  </si>
  <si>
    <t>Monari</t>
  </si>
  <si>
    <t>nikki.monari@springfield.il.us</t>
  </si>
  <si>
    <t>Police Motors (4) - SPD Camaro SPD - Can Am SPD Golf Cart - SPD Squad Car</t>
  </si>
  <si>
    <t>Monetary</t>
  </si>
  <si>
    <t>Illinois army national guard military funeral honors</t>
  </si>
  <si>
    <t>Sarah</t>
  </si>
  <si>
    <t>saraheluse_08@hotmail.com</t>
  </si>
  <si>
    <t>Our program provides dignified burial honors to all qualifying Army Veterans. We service the entire state of Illinois with the headquarters being located here in our very own city of Springfield at camp Lincoln. My program conducted 2,500 burial services in 2025 alone.</t>
  </si>
  <si>
    <t>White truck</t>
  </si>
  <si>
    <t>Pawelczak</t>
  </si>
  <si>
    <t>shelly@militaryfamiliestogether.org</t>
  </si>
  <si>
    <t>MFT is a local, veteran-owned non-profit 501(c)(3) that assists veterans and military families in times of need. Check us out at http://www.militaryfamiliestogether.org or on Facebook for more information.</t>
  </si>
  <si>
    <t>Pick up truck with trailer</t>
  </si>
  <si>
    <t>Girl Scouts of Central IL</t>
  </si>
  <si>
    <t>Kelly</t>
  </si>
  <si>
    <t>Loftus</t>
  </si>
  <si>
    <t>kloftus@girlscouts-gsci.org</t>
  </si>
  <si>
    <t>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t>
  </si>
  <si>
    <t>Monika</t>
  </si>
  <si>
    <t>Kalemba</t>
  </si>
  <si>
    <t>monika.kalembasa@scouting.org</t>
  </si>
  <si>
    <t>Vortex Bus - Abraham Lincoln Council, Scouting America</t>
  </si>
  <si>
    <t>Come and check out the Vortex Bus. It is the Abraham Lincoln Council's STEM Bus! Scouts and the community members can explore hands on STEM fun activities. Scouting America is a youth organization building life skills, physical fitness and character. Come learn, play, and be inspired.</t>
  </si>
  <si>
    <t>The Vortex Bus will be driven through the parade - it is a small bus approximately 31ft long.</t>
  </si>
  <si>
    <t>Illinois Assistive Technology Program</t>
  </si>
  <si>
    <t>Karen</t>
  </si>
  <si>
    <t>Birky</t>
  </si>
  <si>
    <t>kbirky@iltech.org</t>
  </si>
  <si>
    <t>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t>
  </si>
  <si>
    <t>Wellman's Lawn Care</t>
  </si>
  <si>
    <t>wellmanlawn@gmail.com</t>
  </si>
  <si>
    <t>Chris</t>
  </si>
  <si>
    <t>Wellman</t>
  </si>
  <si>
    <t>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t>
  </si>
  <si>
    <t>Truck with 20Ft Trailer and mowers</t>
  </si>
  <si>
    <t>Prairieland Punishers</t>
  </si>
  <si>
    <t>Lindsey</t>
  </si>
  <si>
    <t>j.recipie@gmail.com</t>
  </si>
  <si>
    <t>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t>
  </si>
  <si>
    <t>2009 Blue Chevy Colorado</t>
  </si>
  <si>
    <t>Mr McCarthy Home Solutions</t>
  </si>
  <si>
    <t>McCarthy</t>
  </si>
  <si>
    <t>mrmhs2022@gmail.com</t>
  </si>
  <si>
    <t>Mr McCarthy Home Solutions is your local general contractor helping with all your home projects. Whether it’s custom decks, home remodels, or whole house builds. Mr McCarthy Home Solutions works with you through your whole experience to get your project completed.</t>
  </si>
  <si>
    <t>Music with by Irish Folk music</t>
  </si>
  <si>
    <t>Blue Chevy Silverado 2500</t>
  </si>
  <si>
    <t>Elizabeth Ayner</t>
  </si>
  <si>
    <t>aymer1234@gmail.com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</si>
</sst>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mm/dd/yy;@"/>
    <numFmt numFmtId="165" formatCode="[&lt;=9999999]###\-####;\(###\)\ ###\-####"/>
    <numFmt numFmtId="166" formatCode="&quot;$&quot;#,##0"/>
    <numFmt numFmtId="167" formatCode="&quot;$&quot;#,##0.00"/>
  </numFmts>
  <fonts count="60" x14ac:knownFonts="1">
    <font>
      <sz val="12"/>
      <color theme="1"/>
      <name val="Arial"/>
      <family val="2"/>
    </font>
    <font>
      <sz val="12"/>
      <color theme="1"/>
      <name val="Arial"/>
      <family val="2"/>
    </font>
    <font>
      <sz val="18"/>
      <color theme="3"/>
      <name val="Aptos Display"/>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Arial"/>
      <family val="2"/>
    </font>
    <font>
      <b/>
      <sz val="14"/>
      <name val="Arial"/>
      <family val="2"/>
    </font>
    <font>
      <sz val="12"/>
      <name val="Arial"/>
      <family val="2"/>
    </font>
    <font>
      <sz val="14"/>
      <name val="Arial"/>
      <family val="2"/>
    </font>
    <font>
      <u/>
      <sz val="12"/>
      <color theme="10"/>
      <name val="Arial"/>
      <family val="2"/>
    </font>
    <font>
      <u/>
      <sz val="14"/>
      <color theme="10"/>
      <name val="Arial"/>
      <family val="2"/>
    </font>
    <font>
      <sz val="14"/>
      <color theme="1"/>
      <name val="Arial"/>
      <family val="2"/>
    </font>
    <font>
      <b/>
      <sz val="12"/>
      <color theme="3" tint="0.249977111117893"/>
      <name val="Arial"/>
      <family val="2"/>
    </font>
    <font>
      <b/>
      <sz val="12"/>
      <color theme="5"/>
      <name val="Arial"/>
      <family val="2"/>
    </font>
    <font>
      <b/>
      <sz val="12"/>
      <color theme="9" tint="-0.499984740745262"/>
      <name val="Arial"/>
      <family val="2"/>
    </font>
    <font>
      <b/>
      <sz val="12"/>
      <color rgb="FF00B0F0"/>
      <name val="Arial"/>
      <family val="2"/>
    </font>
    <font>
      <b/>
      <sz val="12"/>
      <color theme="9"/>
      <name val="Arial"/>
      <family val="2"/>
    </font>
    <font>
      <b/>
      <sz val="12"/>
      <color rgb="FFFF0000"/>
      <name val="Arial"/>
      <family val="2"/>
    </font>
    <font>
      <sz val="14"/>
      <color rgb="FFFF0000"/>
      <name val="Arial"/>
      <family val="2"/>
    </font>
    <font>
      <b/>
      <sz val="14"/>
      <color rgb="FFFF0000"/>
      <name val="Arial"/>
      <family val="2"/>
    </font>
    <font>
      <b/>
      <u/>
      <sz val="12"/>
      <color rgb="FFFF0000"/>
      <name val="Arial"/>
      <family val="2"/>
    </font>
    <font>
      <sz val="14"/>
      <color rgb="FF00B050"/>
      <name val="Arial"/>
      <family val="2"/>
    </font>
    <font>
      <u/>
      <sz val="12"/>
      <color rgb="FF00B050"/>
      <name val="Arial"/>
      <family val="2"/>
    </font>
    <font>
      <sz val="12"/>
      <color rgb="FF00B050"/>
      <name val="Arial"/>
      <family val="2"/>
    </font>
    <font>
      <sz val="14"/>
      <color theme="9"/>
      <name val="Arial"/>
      <family val="2"/>
    </font>
    <font>
      <u/>
      <sz val="12"/>
      <color theme="9"/>
      <name val="Arial"/>
      <family val="2"/>
    </font>
    <font>
      <sz val="12"/>
      <color theme="9"/>
      <name val="Arial"/>
      <family val="2"/>
    </font>
    <font>
      <b/>
      <sz val="14"/>
      <color theme="9"/>
      <name val="Arial"/>
      <family val="2"/>
    </font>
    <font>
      <sz val="11"/>
      <color theme="1"/>
      <name val="Arial"/>
      <family val="2"/>
    </font>
    <font>
      <b/>
      <sz val="11"/>
      <color theme="1"/>
      <name val="Arial"/>
      <family val="2"/>
    </font>
    <font>
      <sz val="11"/>
      <color rgb="FFFF0000"/>
      <name val="Arial"/>
      <family val="2"/>
    </font>
    <font>
      <b/>
      <sz val="11"/>
      <color rgb="FFFF0000"/>
      <name val="Arial"/>
      <family val="2"/>
    </font>
    <font>
      <sz val="12"/>
      <color theme="9" tint="-0.249977111117893"/>
      <name val="Arial"/>
      <family val="2"/>
    </font>
    <font>
      <sz val="14"/>
      <color theme="9" tint="-0.249977111117893"/>
      <name val="Arial"/>
      <family val="2"/>
    </font>
    <font>
      <b/>
      <sz val="12"/>
      <color rgb="FF002060"/>
      <name val="Arial"/>
      <family val="2"/>
    </font>
    <font>
      <b/>
      <sz val="14"/>
      <color rgb="FF002060"/>
      <name val="Arial"/>
      <family val="2"/>
    </font>
    <font>
      <b/>
      <sz val="14"/>
      <color theme="9" tint="-0.249977111117893"/>
      <name val="Arial"/>
      <family val="2"/>
    </font>
    <font>
      <b/>
      <sz val="12"/>
      <color theme="9" tint="-0.249977111117893"/>
      <name val="Arial"/>
      <family val="2"/>
    </font>
    <font>
      <sz val="14"/>
      <color rgb="FFC00000"/>
      <name val="Arial"/>
      <family val="2"/>
    </font>
    <font>
      <sz val="12"/>
      <color rgb="FFC00000"/>
      <name val="Arial"/>
      <family val="2"/>
    </font>
    <font>
      <u/>
      <sz val="12"/>
      <name val="Arial"/>
      <family val="2"/>
    </font>
    <font>
      <b/>
      <sz val="14"/>
      <color theme="3" tint="9.9978637043366805E-2"/>
      <name val="Arial"/>
      <family val="2"/>
    </font>
    <font>
      <b/>
      <sz val="14"/>
      <color theme="7" tint="-0.499984740745262"/>
      <name val="Arial"/>
      <family val="2"/>
    </font>
    <font>
      <b/>
      <sz val="14"/>
      <color theme="8" tint="-0.249977111117893"/>
      <name val="Arial"/>
      <family val="2"/>
    </font>
    <font>
      <b/>
      <sz val="14"/>
      <color theme="1"/>
      <name val="Arial"/>
      <family val="2"/>
    </font>
    <font>
      <strike/>
      <sz val="12"/>
      <color theme="1"/>
      <name val="Arial"/>
      <family val="2"/>
    </font>
    <font>
      <i/>
      <sz val="14"/>
      <color rgb="FFFF0000"/>
      <name val="Arial"/>
      <family val="2"/>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style="dashed">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thick">
        <color auto="1"/>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dashed">
        <color auto="1"/>
      </right>
      <top style="dashed">
        <color auto="1"/>
      </top>
      <bottom style="thin">
        <color auto="1"/>
      </bottom>
      <diagonal/>
    </border>
    <border>
      <left style="dashed">
        <color auto="1"/>
      </left>
      <right style="dashed">
        <color auto="1"/>
      </right>
      <top/>
      <bottom style="dashed">
        <color auto="1"/>
      </bottom>
      <diagonal/>
    </border>
    <border>
      <left style="dashed">
        <color auto="1"/>
      </left>
      <right style="thick">
        <color auto="1"/>
      </right>
      <top/>
      <bottom style="dashed">
        <color auto="1"/>
      </bottom>
      <diagonal/>
    </border>
    <border>
      <left style="dashed">
        <color auto="1"/>
      </left>
      <right style="dashed">
        <color auto="1"/>
      </right>
      <top style="dashed">
        <color auto="1"/>
      </top>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dashed">
        <color auto="1"/>
      </bottom>
      <diagonal/>
    </border>
    <border>
      <left/>
      <right style="thin">
        <color auto="1"/>
      </right>
      <top/>
      <bottom style="thin">
        <color auto="1"/>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right/>
      <top style="thin">
        <color auto="1"/>
      </top>
      <bottom/>
      <diagonal/>
    </border>
    <border>
      <left style="thin">
        <color auto="1"/>
      </left>
      <right style="thick">
        <color auto="1"/>
      </right>
      <top style="thick">
        <color auto="1"/>
      </top>
      <bottom style="thin">
        <color auto="1"/>
      </bottom>
      <diagonal/>
    </border>
    <border>
      <left style="dashed">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n">
        <color auto="1"/>
      </right>
      <top style="dashed">
        <color auto="1"/>
      </top>
      <bottom style="dashed">
        <color auto="1"/>
      </bottom>
      <diagonal/>
    </border>
    <border>
      <left style="thin">
        <color auto="1"/>
      </left>
      <right style="thin">
        <color auto="1"/>
      </right>
      <top/>
      <bottom style="dashed">
        <color auto="1"/>
      </bottom>
      <diagonal/>
    </border>
    <border>
      <left style="thick">
        <color auto="1"/>
      </left>
      <right style="thin">
        <color auto="1"/>
      </right>
      <top style="thin">
        <color auto="1"/>
      </top>
      <bottom style="thin">
        <color auto="1"/>
      </bottom>
      <diagonal/>
    </border>
    <border>
      <left style="thin">
        <color auto="1"/>
      </left>
      <right style="dashed">
        <color auto="1"/>
      </right>
      <top style="thick">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dashed">
        <color auto="1"/>
      </top>
      <bottom style="thin">
        <color auto="1"/>
      </bottom>
      <diagonal/>
    </border>
    <border>
      <left style="dashed">
        <color auto="1"/>
      </left>
      <right style="thin">
        <color auto="1"/>
      </right>
      <top style="thin">
        <color auto="1"/>
      </top>
      <bottom style="dashed">
        <color auto="1"/>
      </bottom>
      <diagonal/>
    </border>
    <border>
      <left style="double">
        <color auto="1"/>
      </left>
      <right style="double">
        <color auto="1"/>
      </right>
      <top style="double">
        <color auto="1"/>
      </top>
      <bottom style="double">
        <color auto="1"/>
      </bottom>
      <diagonal/>
    </border>
    <border>
      <left style="thin">
        <color auto="1"/>
      </left>
      <right style="thin">
        <color auto="1"/>
      </right>
      <top style="thick">
        <color auto="1"/>
      </top>
      <bottom style="thin">
        <color auto="1"/>
      </bottom>
      <diagonal/>
    </border>
    <border>
      <left style="thin">
        <color auto="1"/>
      </left>
      <right style="dashed">
        <color auto="1"/>
      </right>
      <top style="thin">
        <color auto="1"/>
      </top>
      <bottom style="dashed">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0" borderId="0" applyNumberFormat="0" applyFill="0" applyBorder="0" applyAlignment="0" applyProtection="0"/>
  </cellStyleXfs>
  <cellXfs count="559">
    <xf numFmtId="0" fontId="0" fillId="0" borderId="0" xfId="0"/>
    <xf numFmtId="0" fontId="18" fillId="0" borderId="0" xfId="0" applyFont="1" applyAlignment="1">
      <alignment horizont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21" fillId="0" borderId="10" xfId="0" quotePrefix="1" applyFont="1" applyBorder="1" applyAlignment="1">
      <alignment horizontal="left" vertical="center"/>
    </xf>
    <xf numFmtId="0" fontId="21" fillId="0" borderId="10" xfId="0" applyFont="1" applyBorder="1" applyAlignment="1">
      <alignment horizontal="left" vertical="center"/>
    </xf>
    <xf numFmtId="0" fontId="20" fillId="0" borderId="0" xfId="0" applyFont="1"/>
    <xf numFmtId="0" fontId="20" fillId="0" borderId="0" xfId="0" applyFont="1" applyAlignment="1">
      <alignment horizontal="left" vertical="center" wrapText="1"/>
    </xf>
    <xf numFmtId="0" fontId="20" fillId="0" borderId="0" xfId="0" applyFont="1" applyAlignment="1">
      <alignment horizontal="left" vertical="center"/>
    </xf>
    <xf numFmtId="44" fontId="21" fillId="0" borderId="10" xfId="0" applyNumberFormat="1" applyFont="1" applyBorder="1" applyAlignment="1">
      <alignment horizontal="right" vertical="center"/>
    </xf>
    <xf numFmtId="44" fontId="20" fillId="0" borderId="10" xfId="0" applyNumberFormat="1" applyFont="1" applyBorder="1" applyAlignment="1">
      <alignment horizontal="right" vertical="center"/>
    </xf>
    <xf numFmtId="44" fontId="20" fillId="0" borderId="0" xfId="0" applyNumberFormat="1" applyFont="1" applyAlignment="1">
      <alignment horizontal="right" vertical="center"/>
    </xf>
    <xf numFmtId="164" fontId="20" fillId="0" borderId="0" xfId="0" applyNumberFormat="1" applyFont="1" applyAlignment="1">
      <alignment horizontal="center" vertical="center"/>
    </xf>
    <xf numFmtId="1" fontId="20" fillId="0" borderId="0" xfId="0" applyNumberFormat="1" applyFont="1" applyAlignment="1">
      <alignment horizontal="center" vertical="center"/>
    </xf>
    <xf numFmtId="0" fontId="20" fillId="0" borderId="0" xfId="0" applyFont="1" applyAlignment="1">
      <alignment horizontal="center"/>
    </xf>
    <xf numFmtId="0" fontId="21" fillId="0" borderId="10" xfId="0" applyFont="1" applyBorder="1" applyAlignment="1">
      <alignment horizontal="center" vertical="center"/>
    </xf>
    <xf numFmtId="44" fontId="21" fillId="0" borderId="10" xfId="0" applyNumberFormat="1" applyFont="1" applyBorder="1" applyAlignment="1">
      <alignment horizontal="center" vertical="center" wrapText="1"/>
    </xf>
    <xf numFmtId="10" fontId="20" fillId="0" borderId="0" xfId="0" applyNumberFormat="1" applyFont="1" applyAlignment="1">
      <alignment horizontal="right" vertical="center"/>
    </xf>
    <xf numFmtId="0" fontId="20" fillId="0" borderId="0" xfId="0" applyFont="1" applyAlignment="1">
      <alignment horizontal="center" vertical="center"/>
    </xf>
    <xf numFmtId="0" fontId="19" fillId="0" borderId="12" xfId="0" applyFont="1" applyBorder="1" applyAlignment="1">
      <alignment horizontal="center" vertical="center"/>
    </xf>
    <xf numFmtId="44" fontId="19" fillId="0" borderId="12" xfId="0" applyNumberFormat="1" applyFont="1" applyBorder="1" applyAlignment="1">
      <alignment horizontal="center" vertical="center" wrapText="1"/>
    </xf>
    <xf numFmtId="44" fontId="19" fillId="0" borderId="12" xfId="0" quotePrefix="1" applyNumberFormat="1" applyFont="1" applyBorder="1" applyAlignment="1">
      <alignment horizontal="center" vertical="center" wrapText="1"/>
    </xf>
    <xf numFmtId="10" fontId="19" fillId="0" borderId="12" xfId="0" quotePrefix="1" applyNumberFormat="1"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quotePrefix="1" applyFont="1" applyBorder="1" applyAlignment="1">
      <alignment horizontal="center" vertical="center"/>
    </xf>
    <xf numFmtId="0" fontId="21" fillId="0" borderId="10" xfId="0" quotePrefix="1" applyFont="1" applyBorder="1" applyAlignment="1">
      <alignment horizontal="center" vertical="center"/>
    </xf>
    <xf numFmtId="0" fontId="20" fillId="0" borderId="18" xfId="0" applyFont="1" applyBorder="1" applyAlignment="1">
      <alignment horizontal="center" vertical="center"/>
    </xf>
    <xf numFmtId="0" fontId="21" fillId="0" borderId="10" xfId="0" applyFont="1" applyBorder="1" applyAlignment="1">
      <alignment horizontal="center"/>
    </xf>
    <xf numFmtId="44" fontId="21" fillId="0" borderId="10" xfId="0" applyNumberFormat="1" applyFont="1" applyBorder="1" applyAlignment="1">
      <alignment horizontal="center" wrapText="1"/>
    </xf>
    <xf numFmtId="44" fontId="21" fillId="0" borderId="10" xfId="0" applyNumberFormat="1" applyFont="1" applyBorder="1" applyAlignment="1">
      <alignment horizontal="center"/>
    </xf>
    <xf numFmtId="0" fontId="21" fillId="0" borderId="17" xfId="0" applyFont="1" applyBorder="1" applyAlignment="1">
      <alignment horizontal="center" vertical="center"/>
    </xf>
    <xf numFmtId="3" fontId="18" fillId="0" borderId="10" xfId="0" applyNumberFormat="1" applyFont="1" applyBorder="1" applyAlignment="1">
      <alignment horizontal="center" vertical="center"/>
    </xf>
    <xf numFmtId="44" fontId="21" fillId="0" borderId="10" xfId="0" applyNumberFormat="1" applyFont="1" applyBorder="1" applyAlignment="1">
      <alignment horizontal="center" vertical="center"/>
    </xf>
    <xf numFmtId="0" fontId="21" fillId="0" borderId="0" xfId="0" applyFont="1" applyAlignment="1">
      <alignment horizontal="center" vertical="center"/>
    </xf>
    <xf numFmtId="44" fontId="21" fillId="0" borderId="0" xfId="0" applyNumberFormat="1" applyFont="1" applyAlignment="1">
      <alignment horizontal="center" vertical="center"/>
    </xf>
    <xf numFmtId="0" fontId="20" fillId="33" borderId="0" xfId="0" applyFont="1" applyFill="1"/>
    <xf numFmtId="164" fontId="20" fillId="33" borderId="0" xfId="0" applyNumberFormat="1" applyFont="1" applyFill="1" applyAlignment="1">
      <alignment horizontal="center" vertical="center"/>
    </xf>
    <xf numFmtId="0" fontId="20" fillId="33" borderId="0" xfId="0" applyFont="1" applyFill="1" applyAlignment="1">
      <alignment horizontal="center" vertical="center"/>
    </xf>
    <xf numFmtId="0" fontId="20" fillId="33" borderId="0" xfId="0" applyFont="1" applyFill="1" applyAlignment="1">
      <alignment horizontal="center"/>
    </xf>
    <xf numFmtId="0" fontId="20" fillId="33" borderId="0" xfId="0" applyFont="1" applyFill="1" applyAlignment="1">
      <alignment horizontal="left" vertical="center"/>
    </xf>
    <xf numFmtId="1" fontId="20" fillId="33" borderId="0" xfId="0" applyNumberFormat="1" applyFont="1" applyFill="1" applyAlignment="1">
      <alignment horizontal="center" vertical="center"/>
    </xf>
    <xf numFmtId="44" fontId="20" fillId="33" borderId="0" xfId="0" applyNumberFormat="1" applyFont="1" applyFill="1" applyAlignment="1">
      <alignment horizontal="right" vertical="center"/>
    </xf>
    <xf numFmtId="0" fontId="21" fillId="33" borderId="0" xfId="0" applyFont="1" applyFill="1" applyAlignment="1">
      <alignment horizontal="center" vertical="center"/>
    </xf>
    <xf numFmtId="0" fontId="20" fillId="0" borderId="0" xfId="0" applyFont="1" applyAlignment="1">
      <alignment horizontal="left"/>
    </xf>
    <xf numFmtId="0" fontId="20" fillId="33" borderId="0" xfId="0" applyFont="1" applyFill="1" applyAlignment="1">
      <alignment horizontal="left"/>
    </xf>
    <xf numFmtId="10" fontId="20" fillId="0" borderId="10" xfId="0" applyNumberFormat="1" applyFont="1" applyBorder="1" applyAlignment="1">
      <alignment horizontal="center" vertical="center"/>
    </xf>
    <xf numFmtId="10" fontId="20" fillId="0" borderId="0" xfId="0" applyNumberFormat="1" applyFont="1" applyAlignment="1">
      <alignment horizontal="center" vertical="center"/>
    </xf>
    <xf numFmtId="10" fontId="20" fillId="33" borderId="0" xfId="0" applyNumberFormat="1" applyFont="1" applyFill="1" applyAlignment="1">
      <alignment horizontal="center" vertical="center"/>
    </xf>
    <xf numFmtId="44" fontId="21" fillId="0" borderId="16" xfId="0" applyNumberFormat="1" applyFont="1" applyBorder="1" applyAlignment="1">
      <alignment horizontal="center" vertical="center" wrapText="1"/>
    </xf>
    <xf numFmtId="44" fontId="21" fillId="0" borderId="16" xfId="0" quotePrefix="1" applyNumberFormat="1" applyFont="1" applyBorder="1" applyAlignment="1">
      <alignment horizontal="center" vertical="center" wrapText="1"/>
    </xf>
    <xf numFmtId="10" fontId="21" fillId="0" borderId="16" xfId="0" quotePrefix="1" applyNumberFormat="1" applyFont="1" applyBorder="1" applyAlignment="1">
      <alignment horizontal="center" vertical="center" wrapText="1"/>
    </xf>
    <xf numFmtId="44" fontId="21" fillId="0" borderId="10" xfId="0" applyNumberFormat="1" applyFont="1" applyBorder="1" applyAlignment="1">
      <alignment vertical="center"/>
    </xf>
    <xf numFmtId="44" fontId="20" fillId="0" borderId="10" xfId="0" applyNumberFormat="1" applyFont="1" applyBorder="1" applyAlignment="1">
      <alignment horizontal="center" vertical="center"/>
    </xf>
    <xf numFmtId="44" fontId="20" fillId="0" borderId="0" xfId="0" applyNumberFormat="1" applyFont="1" applyAlignment="1">
      <alignment horizontal="center" vertical="center"/>
    </xf>
    <xf numFmtId="44" fontId="20" fillId="33" borderId="0" xfId="0" applyNumberFormat="1" applyFont="1" applyFill="1" applyAlignment="1">
      <alignment horizontal="center" vertical="center"/>
    </xf>
    <xf numFmtId="0" fontId="18" fillId="0" borderId="0" xfId="0" applyFont="1" applyAlignment="1">
      <alignment horizontal="center" wrapText="1"/>
    </xf>
    <xf numFmtId="0" fontId="18" fillId="0" borderId="0" xfId="0" applyFont="1" applyAlignment="1">
      <alignment horizontal="center" vertical="center" wrapText="1"/>
    </xf>
    <xf numFmtId="0" fontId="18" fillId="0" borderId="0" xfId="0" applyFont="1" applyAlignment="1">
      <alignment horizontal="left" vertical="center"/>
    </xf>
    <xf numFmtId="0" fontId="18" fillId="0" borderId="0" xfId="0" applyFont="1" applyAlignment="1">
      <alignment horizontal="center" vertical="center"/>
    </xf>
    <xf numFmtId="164" fontId="19" fillId="0" borderId="11" xfId="0" quotePrefix="1" applyNumberFormat="1" applyFont="1" applyBorder="1" applyAlignment="1">
      <alignment horizontal="center" vertical="center" wrapText="1"/>
    </xf>
    <xf numFmtId="1" fontId="19" fillId="0" borderId="12" xfId="0" quotePrefix="1" applyNumberFormat="1" applyFont="1" applyBorder="1" applyAlignment="1">
      <alignment horizontal="center" vertical="center"/>
    </xf>
    <xf numFmtId="0" fontId="19" fillId="0" borderId="12" xfId="0" quotePrefix="1" applyFont="1" applyBorder="1" applyAlignment="1">
      <alignment horizontal="center" vertical="center"/>
    </xf>
    <xf numFmtId="0" fontId="19" fillId="0" borderId="13" xfId="0" applyFont="1" applyBorder="1" applyAlignment="1">
      <alignment horizontal="center" vertical="center"/>
    </xf>
    <xf numFmtId="165" fontId="21" fillId="0" borderId="17" xfId="0" applyNumberFormat="1" applyFont="1" applyBorder="1" applyAlignment="1">
      <alignment horizontal="center" wrapText="1"/>
    </xf>
    <xf numFmtId="44" fontId="21" fillId="0" borderId="17" xfId="0" applyNumberFormat="1" applyFont="1" applyBorder="1" applyAlignment="1">
      <alignment horizontal="right" vertical="center"/>
    </xf>
    <xf numFmtId="2" fontId="21" fillId="0" borderId="17" xfId="0" applyNumberFormat="1" applyFont="1" applyBorder="1" applyAlignment="1">
      <alignment horizontal="center" vertical="center"/>
    </xf>
    <xf numFmtId="0" fontId="21" fillId="0" borderId="17" xfId="0" quotePrefix="1" applyFont="1" applyBorder="1" applyAlignment="1">
      <alignment horizontal="left" vertical="center"/>
    </xf>
    <xf numFmtId="0" fontId="21" fillId="0" borderId="18" xfId="0" applyFont="1" applyBorder="1" applyAlignment="1">
      <alignment horizontal="center" vertical="center"/>
    </xf>
    <xf numFmtId="0" fontId="21" fillId="0" borderId="15" xfId="0" quotePrefix="1" applyFont="1" applyBorder="1" applyAlignment="1">
      <alignment horizontal="left" vertical="center" wrapText="1"/>
    </xf>
    <xf numFmtId="164" fontId="21" fillId="0" borderId="14" xfId="0" applyNumberFormat="1" applyFont="1" applyBorder="1" applyAlignment="1">
      <alignment horizontal="center"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23" fillId="0" borderId="0" xfId="42" applyFont="1" applyBorder="1" applyAlignment="1">
      <alignment vertical="center"/>
    </xf>
    <xf numFmtId="0" fontId="21" fillId="0" borderId="15" xfId="0" quotePrefix="1" applyFont="1" applyBorder="1" applyAlignment="1">
      <alignment horizontal="left" vertical="center"/>
    </xf>
    <xf numFmtId="0" fontId="21" fillId="0" borderId="18" xfId="0" quotePrefix="1" applyFont="1" applyBorder="1" applyAlignment="1">
      <alignment horizontal="center" vertical="center"/>
    </xf>
    <xf numFmtId="44" fontId="21" fillId="0" borderId="15" xfId="0" applyNumberFormat="1" applyFont="1" applyBorder="1" applyAlignment="1">
      <alignment horizontal="right" vertical="center"/>
    </xf>
    <xf numFmtId="0" fontId="21" fillId="0" borderId="16" xfId="0" applyFont="1" applyBorder="1" applyAlignment="1">
      <alignment horizontal="left" vertical="center"/>
    </xf>
    <xf numFmtId="0" fontId="21" fillId="0" borderId="16" xfId="0" quotePrefix="1" applyFont="1" applyBorder="1" applyAlignment="1">
      <alignment horizontal="left" vertical="center"/>
    </xf>
    <xf numFmtId="0" fontId="23" fillId="0" borderId="16" xfId="42" applyFont="1" applyBorder="1" applyAlignment="1">
      <alignment horizontal="left" vertical="center"/>
    </xf>
    <xf numFmtId="0" fontId="21" fillId="0" borderId="16" xfId="0" quotePrefix="1" applyFont="1" applyBorder="1" applyAlignment="1">
      <alignment horizontal="center" vertical="center"/>
    </xf>
    <xf numFmtId="0" fontId="24" fillId="0" borderId="10" xfId="0" applyFont="1" applyBorder="1" applyAlignment="1">
      <alignment horizontal="left" vertical="center"/>
    </xf>
    <xf numFmtId="0" fontId="23" fillId="0" borderId="0" xfId="42" applyFont="1"/>
    <xf numFmtId="0" fontId="24" fillId="0" borderId="10" xfId="0" applyFont="1" applyBorder="1" applyAlignment="1">
      <alignment horizontal="left"/>
    </xf>
    <xf numFmtId="0" fontId="23" fillId="0" borderId="10" xfId="42" applyFont="1" applyBorder="1"/>
    <xf numFmtId="0" fontId="24" fillId="0" borderId="10" xfId="0" quotePrefix="1" applyFont="1" applyBorder="1" applyAlignment="1">
      <alignment horizontal="left" vertical="center"/>
    </xf>
    <xf numFmtId="0" fontId="23" fillId="0" borderId="10" xfId="42" applyFont="1" applyBorder="1" applyAlignment="1">
      <alignment horizontal="left" vertical="center"/>
    </xf>
    <xf numFmtId="0" fontId="21" fillId="0" borderId="10" xfId="0" quotePrefix="1" applyFont="1" applyBorder="1" applyAlignment="1">
      <alignment horizontal="left" vertical="center" wrapText="1"/>
    </xf>
    <xf numFmtId="0" fontId="19" fillId="0" borderId="10" xfId="0" quotePrefix="1" applyFont="1" applyBorder="1" applyAlignment="1">
      <alignment horizontal="left" vertical="center"/>
    </xf>
    <xf numFmtId="0" fontId="23" fillId="0" borderId="10" xfId="42" applyFont="1" applyBorder="1" applyAlignment="1">
      <alignment horizontal="left" vertical="center" wrapText="1"/>
    </xf>
    <xf numFmtId="0" fontId="24" fillId="0" borderId="10" xfId="0" applyFont="1" applyBorder="1" applyAlignment="1">
      <alignment vertical="center"/>
    </xf>
    <xf numFmtId="0" fontId="21" fillId="0" borderId="10" xfId="0" applyFont="1" applyBorder="1" applyAlignment="1">
      <alignment horizontal="left"/>
    </xf>
    <xf numFmtId="0" fontId="24" fillId="0" borderId="10" xfId="0" quotePrefix="1" applyFont="1" applyBorder="1" applyAlignment="1">
      <alignment horizontal="left"/>
    </xf>
    <xf numFmtId="0" fontId="24" fillId="0" borderId="10" xfId="0" applyFont="1" applyBorder="1" applyAlignment="1">
      <alignment horizontal="left" wrapText="1"/>
    </xf>
    <xf numFmtId="0" fontId="21" fillId="0" borderId="10" xfId="0" applyFont="1" applyBorder="1" applyAlignment="1">
      <alignment horizontal="left" vertical="center" wrapText="1"/>
    </xf>
    <xf numFmtId="0" fontId="24" fillId="0" borderId="10" xfId="0" quotePrefix="1" applyFont="1" applyBorder="1" applyAlignment="1">
      <alignment horizontal="left" vertical="center" wrapText="1"/>
    </xf>
    <xf numFmtId="0" fontId="20" fillId="0" borderId="0" xfId="0" applyFont="1" applyAlignment="1">
      <alignment horizontal="right" vertical="center"/>
    </xf>
    <xf numFmtId="0" fontId="20" fillId="0" borderId="0" xfId="0" applyFont="1" applyAlignment="1">
      <alignment horizontal="right"/>
    </xf>
    <xf numFmtId="164" fontId="21" fillId="0" borderId="14" xfId="0" quotePrefix="1" applyNumberFormat="1" applyFont="1" applyBorder="1" applyAlignment="1">
      <alignment horizontal="center" vertical="center"/>
    </xf>
    <xf numFmtId="0" fontId="22" fillId="0" borderId="10" xfId="42" applyBorder="1" applyAlignment="1">
      <alignment vertical="center"/>
    </xf>
    <xf numFmtId="10" fontId="25" fillId="0" borderId="0" xfId="0" applyNumberFormat="1" applyFont="1" applyAlignment="1">
      <alignment horizontal="right" vertical="center"/>
    </xf>
    <xf numFmtId="10" fontId="26" fillId="0" borderId="0" xfId="0" applyNumberFormat="1" applyFont="1" applyAlignment="1">
      <alignment horizontal="right" vertical="center"/>
    </xf>
    <xf numFmtId="0" fontId="26" fillId="0" borderId="0" xfId="0" applyFont="1"/>
    <xf numFmtId="10" fontId="27" fillId="0" borderId="0" xfId="0" applyNumberFormat="1" applyFont="1" applyAlignment="1">
      <alignment horizontal="right" vertical="center"/>
    </xf>
    <xf numFmtId="0" fontId="27" fillId="0" borderId="0" xfId="0" applyFont="1"/>
    <xf numFmtId="10" fontId="28" fillId="0" borderId="0" xfId="0" applyNumberFormat="1" applyFont="1" applyAlignment="1">
      <alignment horizontal="right" vertical="center"/>
    </xf>
    <xf numFmtId="0" fontId="28" fillId="0" borderId="0" xfId="0" applyFont="1"/>
    <xf numFmtId="10" fontId="29" fillId="0" borderId="0" xfId="0" applyNumberFormat="1" applyFont="1" applyAlignment="1">
      <alignment horizontal="right" vertical="center"/>
    </xf>
    <xf numFmtId="0" fontId="29" fillId="0" borderId="0" xfId="0" applyFont="1"/>
    <xf numFmtId="10" fontId="18" fillId="0" borderId="0" xfId="0" applyNumberFormat="1" applyFont="1" applyAlignment="1">
      <alignment horizontal="right" vertical="center"/>
    </xf>
    <xf numFmtId="0" fontId="18" fillId="0" borderId="0" xfId="0" applyFont="1"/>
    <xf numFmtId="166" fontId="20" fillId="0" borderId="0" xfId="0" applyNumberFormat="1" applyFont="1" applyAlignment="1">
      <alignment horizontal="center" vertical="center"/>
    </xf>
    <xf numFmtId="166" fontId="0" fillId="0" borderId="0" xfId="0" applyNumberFormat="1"/>
    <xf numFmtId="166" fontId="20" fillId="0" borderId="0" xfId="0" applyNumberFormat="1" applyFont="1"/>
    <xf numFmtId="44" fontId="0" fillId="0" borderId="0" xfId="0" applyNumberFormat="1"/>
    <xf numFmtId="0" fontId="0" fillId="0" borderId="0" xfId="0" applyAlignment="1">
      <alignment horizontal="right"/>
    </xf>
    <xf numFmtId="0" fontId="16" fillId="0" borderId="0" xfId="0" applyFont="1"/>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31" xfId="0" applyBorder="1" applyAlignment="1">
      <alignment horizontal="center" vertical="center" wrapText="1"/>
    </xf>
    <xf numFmtId="0" fontId="0" fillId="0" borderId="0" xfId="0" applyAlignment="1">
      <alignment horizontal="center"/>
    </xf>
    <xf numFmtId="0" fontId="0" fillId="0" borderId="24" xfId="0" applyBorder="1" applyAlignment="1">
      <alignment horizontal="center"/>
    </xf>
    <xf numFmtId="0" fontId="0" fillId="0" borderId="27" xfId="0" applyBorder="1" applyAlignment="1">
      <alignment horizontal="center"/>
    </xf>
    <xf numFmtId="0" fontId="0" fillId="0" borderId="30" xfId="0" applyBorder="1" applyAlignment="1">
      <alignment horizontal="center"/>
    </xf>
    <xf numFmtId="49" fontId="0" fillId="0" borderId="26" xfId="0" applyNumberFormat="1" applyBorder="1" applyAlignment="1">
      <alignment vertical="center" wrapText="1"/>
    </xf>
    <xf numFmtId="49" fontId="0" fillId="0" borderId="29" xfId="0" applyNumberFormat="1" applyBorder="1" applyAlignment="1">
      <alignment vertical="center" wrapText="1"/>
    </xf>
    <xf numFmtId="49" fontId="0" fillId="0" borderId="0" xfId="0" applyNumberFormat="1"/>
    <xf numFmtId="0" fontId="0" fillId="0" borderId="27" xfId="0" quotePrefix="1" applyBorder="1" applyAlignment="1">
      <alignment horizontal="center"/>
    </xf>
    <xf numFmtId="0" fontId="0" fillId="0" borderId="28" xfId="0" applyBorder="1" applyAlignment="1">
      <alignment horizontal="center" vertical="center"/>
    </xf>
    <xf numFmtId="0" fontId="21" fillId="0" borderId="32" xfId="0" quotePrefix="1" applyFont="1" applyBorder="1" applyAlignment="1">
      <alignment horizontal="left" vertical="center" wrapText="1"/>
    </xf>
    <xf numFmtId="0" fontId="21" fillId="0" borderId="21" xfId="0" quotePrefix="1" applyFont="1" applyBorder="1" applyAlignment="1">
      <alignment horizontal="left" vertical="center" wrapText="1"/>
    </xf>
    <xf numFmtId="49" fontId="14" fillId="0" borderId="23" xfId="0" applyNumberFormat="1" applyFont="1" applyBorder="1" applyAlignment="1">
      <alignment vertical="center" wrapText="1"/>
    </xf>
    <xf numFmtId="49" fontId="14" fillId="0" borderId="26" xfId="0" applyNumberFormat="1" applyFont="1" applyBorder="1" applyAlignment="1">
      <alignment vertical="center" wrapText="1"/>
    </xf>
    <xf numFmtId="0" fontId="30" fillId="0" borderId="0" xfId="0" applyFont="1"/>
    <xf numFmtId="16" fontId="20" fillId="0" borderId="0" xfId="0" applyNumberFormat="1" applyFont="1" applyAlignment="1">
      <alignment horizontal="center"/>
    </xf>
    <xf numFmtId="0" fontId="21" fillId="0" borderId="0" xfId="0" quotePrefix="1" applyFont="1" applyAlignment="1">
      <alignment horizontal="center" vertical="center"/>
    </xf>
    <xf numFmtId="0" fontId="21" fillId="0" borderId="39" xfId="0" applyFont="1" applyBorder="1" applyAlignment="1">
      <alignment horizontal="center" vertical="center"/>
    </xf>
    <xf numFmtId="0" fontId="21" fillId="0" borderId="37" xfId="0" applyFont="1" applyBorder="1" applyAlignment="1">
      <alignment horizontal="left" vertical="center"/>
    </xf>
    <xf numFmtId="0" fontId="21" fillId="0" borderId="38" xfId="0" applyFont="1" applyBorder="1" applyAlignment="1">
      <alignment horizontal="left" vertical="center"/>
    </xf>
    <xf numFmtId="165" fontId="21" fillId="0" borderId="39" xfId="0" applyNumberFormat="1" applyFont="1" applyBorder="1" applyAlignment="1">
      <alignment horizontal="center" wrapText="1"/>
    </xf>
    <xf numFmtId="44" fontId="21" fillId="0" borderId="39" xfId="0" applyNumberFormat="1" applyFont="1" applyBorder="1" applyAlignment="1">
      <alignment horizontal="right" vertical="center"/>
    </xf>
    <xf numFmtId="2" fontId="21" fillId="0" borderId="39" xfId="0" applyNumberFormat="1" applyFont="1" applyBorder="1" applyAlignment="1">
      <alignment horizontal="center" vertical="center"/>
    </xf>
    <xf numFmtId="0" fontId="21" fillId="0" borderId="37" xfId="0" quotePrefix="1" applyFont="1" applyBorder="1" applyAlignment="1">
      <alignment horizontal="center" vertical="center"/>
    </xf>
    <xf numFmtId="0" fontId="21" fillId="0" borderId="39" xfId="0" quotePrefix="1" applyFont="1" applyBorder="1" applyAlignment="1">
      <alignment horizontal="left" vertical="center"/>
    </xf>
    <xf numFmtId="0" fontId="20" fillId="0" borderId="37" xfId="0" applyFont="1" applyBorder="1" applyAlignment="1">
      <alignment horizontal="center"/>
    </xf>
    <xf numFmtId="0" fontId="21" fillId="0" borderId="36" xfId="0" quotePrefix="1" applyFont="1" applyBorder="1" applyAlignment="1">
      <alignment horizontal="left" vertical="center"/>
    </xf>
    <xf numFmtId="164" fontId="21" fillId="0" borderId="38" xfId="0" quotePrefix="1" applyNumberFormat="1" applyFont="1" applyBorder="1" applyAlignment="1">
      <alignment horizontal="center" vertical="center"/>
    </xf>
    <xf numFmtId="0" fontId="23" fillId="0" borderId="37" xfId="42" applyFont="1" applyBorder="1" applyAlignment="1">
      <alignment horizontal="left" vertical="center" wrapText="1"/>
    </xf>
    <xf numFmtId="0" fontId="23" fillId="0" borderId="15" xfId="42" applyFont="1" applyBorder="1" applyAlignment="1">
      <alignment horizontal="left" vertical="center" wrapText="1"/>
    </xf>
    <xf numFmtId="0" fontId="23" fillId="0" borderId="10" xfId="42" applyFont="1" applyBorder="1" applyAlignment="1">
      <alignment vertical="center"/>
    </xf>
    <xf numFmtId="0" fontId="21" fillId="0" borderId="38" xfId="0" quotePrefix="1" applyFont="1" applyBorder="1" applyAlignment="1">
      <alignment horizontal="left" vertical="center" wrapText="1"/>
    </xf>
    <xf numFmtId="0" fontId="21" fillId="0" borderId="15" xfId="0" quotePrefix="1" applyFont="1" applyBorder="1" applyAlignment="1">
      <alignment horizontal="center" vertical="center"/>
    </xf>
    <xf numFmtId="0" fontId="21" fillId="0" borderId="19" xfId="0" quotePrefix="1" applyFont="1" applyBorder="1" applyAlignment="1">
      <alignment horizontal="center" vertical="center"/>
    </xf>
    <xf numFmtId="164" fontId="0" fillId="0" borderId="0" xfId="0" applyNumberFormat="1" applyAlignment="1">
      <alignment horizontal="center"/>
    </xf>
    <xf numFmtId="165" fontId="0" fillId="0" borderId="0" xfId="0" applyNumberFormat="1"/>
    <xf numFmtId="167" fontId="0" fillId="0" borderId="0" xfId="0" applyNumberFormat="1"/>
    <xf numFmtId="10" fontId="0" fillId="0" borderId="0" xfId="0" applyNumberFormat="1"/>
    <xf numFmtId="0" fontId="24" fillId="0" borderId="40" xfId="0" applyFont="1" applyBorder="1"/>
    <xf numFmtId="44" fontId="14" fillId="0" borderId="0" xfId="0" applyNumberFormat="1" applyFont="1"/>
    <xf numFmtId="1" fontId="0" fillId="0" borderId="0" xfId="0" applyNumberFormat="1"/>
    <xf numFmtId="0" fontId="0" fillId="0" borderId="0" xfId="0" applyAlignment="1">
      <alignment horizontal="left"/>
    </xf>
    <xf numFmtId="49" fontId="0" fillId="0" borderId="26" xfId="0" quotePrefix="1" applyNumberFormat="1" applyBorder="1" applyAlignment="1">
      <alignment horizontal="left" vertical="center" wrapText="1"/>
    </xf>
    <xf numFmtId="0" fontId="32" fillId="0" borderId="17" xfId="0" applyFont="1" applyBorder="1" applyAlignment="1">
      <alignment horizontal="center" vertical="center"/>
    </xf>
    <xf numFmtId="0" fontId="32" fillId="0" borderId="10" xfId="0" quotePrefix="1" applyFont="1" applyBorder="1" applyAlignment="1">
      <alignment horizontal="left" vertical="center" wrapText="1"/>
    </xf>
    <xf numFmtId="0" fontId="33" fillId="0" borderId="10" xfId="42" applyFont="1" applyBorder="1" applyAlignment="1">
      <alignment horizontal="left" vertical="center" wrapText="1"/>
    </xf>
    <xf numFmtId="165" fontId="32" fillId="0" borderId="17" xfId="0" applyNumberFormat="1" applyFont="1" applyBorder="1" applyAlignment="1">
      <alignment horizontal="center" wrapText="1"/>
    </xf>
    <xf numFmtId="44" fontId="32" fillId="0" borderId="10" xfId="0" applyNumberFormat="1" applyFont="1" applyBorder="1" applyAlignment="1">
      <alignment horizontal="right" vertical="center"/>
    </xf>
    <xf numFmtId="44" fontId="32" fillId="0" borderId="17" xfId="0" applyNumberFormat="1" applyFont="1" applyBorder="1" applyAlignment="1">
      <alignment horizontal="right" vertical="center"/>
    </xf>
    <xf numFmtId="0" fontId="32" fillId="0" borderId="17" xfId="0" quotePrefix="1" applyFont="1" applyBorder="1" applyAlignment="1">
      <alignment horizontal="left" vertical="center"/>
    </xf>
    <xf numFmtId="0" fontId="32" fillId="0" borderId="10" xfId="0" applyFont="1" applyBorder="1" applyAlignment="1">
      <alignment horizontal="left" vertical="center"/>
    </xf>
    <xf numFmtId="0" fontId="32" fillId="0" borderId="10" xfId="0" quotePrefix="1" applyFont="1" applyBorder="1" applyAlignment="1">
      <alignment horizontal="left" vertical="center"/>
    </xf>
    <xf numFmtId="44" fontId="32" fillId="0" borderId="10" xfId="0" applyNumberFormat="1" applyFont="1" applyBorder="1" applyAlignment="1">
      <alignment vertical="center"/>
    </xf>
    <xf numFmtId="164" fontId="32" fillId="0" borderId="14" xfId="0" quotePrefix="1" applyNumberFormat="1" applyFont="1" applyBorder="1" applyAlignment="1">
      <alignment horizontal="center" vertical="center"/>
    </xf>
    <xf numFmtId="0" fontId="32" fillId="0" borderId="39" xfId="0" applyFont="1" applyBorder="1" applyAlignment="1">
      <alignment horizontal="center" vertical="center"/>
    </xf>
    <xf numFmtId="0" fontId="32" fillId="0" borderId="10" xfId="0" quotePrefix="1" applyFont="1" applyBorder="1" applyAlignment="1">
      <alignment horizontal="center" vertical="center"/>
    </xf>
    <xf numFmtId="44" fontId="32" fillId="0" borderId="10" xfId="0" applyNumberFormat="1" applyFont="1" applyBorder="1" applyAlignment="1">
      <alignment horizontal="center" vertical="center" wrapText="1"/>
    </xf>
    <xf numFmtId="2" fontId="32" fillId="0" borderId="17" xfId="0" applyNumberFormat="1" applyFont="1" applyBorder="1" applyAlignment="1">
      <alignment horizontal="center" vertical="center"/>
    </xf>
    <xf numFmtId="0" fontId="32" fillId="0" borderId="18" xfId="0" applyFont="1" applyBorder="1" applyAlignment="1">
      <alignment horizontal="center" vertical="center"/>
    </xf>
    <xf numFmtId="10" fontId="20" fillId="0" borderId="0" xfId="0" quotePrefix="1" applyNumberFormat="1" applyFont="1" applyAlignment="1">
      <alignment horizontal="left" vertical="center"/>
    </xf>
    <xf numFmtId="10" fontId="0" fillId="0" borderId="0" xfId="0" applyNumberFormat="1" applyAlignment="1">
      <alignment horizontal="center"/>
    </xf>
    <xf numFmtId="0" fontId="34" fillId="0" borderId="10" xfId="0" quotePrefix="1" applyFont="1" applyBorder="1" applyAlignment="1">
      <alignment horizontal="left" vertical="center"/>
    </xf>
    <xf numFmtId="44" fontId="34" fillId="0" borderId="10" xfId="0" applyNumberFormat="1" applyFont="1" applyBorder="1" applyAlignment="1">
      <alignment horizontal="right" vertical="center"/>
    </xf>
    <xf numFmtId="164" fontId="34" fillId="0" borderId="14" xfId="0" applyNumberFormat="1" applyFont="1" applyBorder="1" applyAlignment="1">
      <alignment horizontal="center" vertical="center"/>
    </xf>
    <xf numFmtId="0" fontId="34" fillId="0" borderId="17" xfId="0" applyFont="1" applyBorder="1" applyAlignment="1">
      <alignment horizontal="center" vertical="center"/>
    </xf>
    <xf numFmtId="0" fontId="34" fillId="0" borderId="10" xfId="0" applyFont="1" applyBorder="1" applyAlignment="1">
      <alignment horizontal="left" vertical="center"/>
    </xf>
    <xf numFmtId="0" fontId="35" fillId="0" borderId="10" xfId="42" applyFont="1" applyBorder="1" applyAlignment="1">
      <alignment vertical="center"/>
    </xf>
    <xf numFmtId="0" fontId="34" fillId="0" borderId="10" xfId="0" quotePrefix="1" applyFont="1" applyBorder="1" applyAlignment="1">
      <alignment horizontal="center" vertical="center"/>
    </xf>
    <xf numFmtId="44" fontId="34" fillId="0" borderId="10" xfId="0" applyNumberFormat="1" applyFont="1" applyBorder="1" applyAlignment="1">
      <alignment horizontal="center" vertical="center" wrapText="1"/>
    </xf>
    <xf numFmtId="44" fontId="34" fillId="0" borderId="17" xfId="0" applyNumberFormat="1" applyFont="1" applyBorder="1" applyAlignment="1">
      <alignment horizontal="right" vertical="center"/>
    </xf>
    <xf numFmtId="2" fontId="34" fillId="0" borderId="17" xfId="0" applyNumberFormat="1" applyFont="1" applyBorder="1" applyAlignment="1">
      <alignment horizontal="center" vertical="center"/>
    </xf>
    <xf numFmtId="0" fontId="34" fillId="0" borderId="17" xfId="0" quotePrefix="1" applyFont="1" applyBorder="1" applyAlignment="1">
      <alignment horizontal="left" vertical="center"/>
    </xf>
    <xf numFmtId="0" fontId="37" fillId="0" borderId="10" xfId="0" quotePrefix="1" applyFont="1" applyBorder="1" applyAlignment="1">
      <alignment horizontal="left" vertical="center"/>
    </xf>
    <xf numFmtId="44" fontId="37" fillId="0" borderId="16" xfId="0" quotePrefix="1" applyNumberFormat="1" applyFont="1" applyBorder="1" applyAlignment="1">
      <alignment horizontal="center" vertical="center" wrapText="1"/>
    </xf>
    <xf numFmtId="44" fontId="37" fillId="0" borderId="10" xfId="0" applyNumberFormat="1" applyFont="1" applyBorder="1" applyAlignment="1">
      <alignment horizontal="right" vertical="center"/>
    </xf>
    <xf numFmtId="164" fontId="37" fillId="0" borderId="14" xfId="0" applyNumberFormat="1" applyFont="1" applyBorder="1" applyAlignment="1">
      <alignment horizontal="center" vertical="center"/>
    </xf>
    <xf numFmtId="0" fontId="37" fillId="0" borderId="17" xfId="0" applyFont="1" applyBorder="1" applyAlignment="1">
      <alignment horizontal="center" vertical="center"/>
    </xf>
    <xf numFmtId="44" fontId="37" fillId="0" borderId="17" xfId="0" applyNumberFormat="1" applyFont="1" applyBorder="1" applyAlignment="1">
      <alignment horizontal="right" vertical="center"/>
    </xf>
    <xf numFmtId="2" fontId="37" fillId="0" borderId="17" xfId="0" applyNumberFormat="1" applyFont="1" applyBorder="1" applyAlignment="1">
      <alignment horizontal="center" vertical="center"/>
    </xf>
    <xf numFmtId="0" fontId="37" fillId="0" borderId="17" xfId="0" quotePrefix="1" applyFont="1" applyBorder="1" applyAlignment="1">
      <alignment horizontal="left" vertical="center"/>
    </xf>
    <xf numFmtId="0" fontId="37" fillId="0" borderId="18" xfId="0" applyFont="1" applyBorder="1" applyAlignment="1">
      <alignment horizontal="center" vertical="center"/>
    </xf>
    <xf numFmtId="165" fontId="20" fillId="0" borderId="0" xfId="0" applyNumberFormat="1" applyFont="1" applyAlignment="1">
      <alignment horizontal="center"/>
    </xf>
    <xf numFmtId="0" fontId="37" fillId="0" borderId="10" xfId="0" applyFont="1" applyBorder="1" applyAlignment="1">
      <alignment horizontal="left" vertical="center"/>
    </xf>
    <xf numFmtId="0" fontId="37" fillId="0" borderId="10" xfId="0" quotePrefix="1" applyFont="1" applyBorder="1" applyAlignment="1">
      <alignment horizontal="left" vertical="center" wrapText="1"/>
    </xf>
    <xf numFmtId="0" fontId="37" fillId="0" borderId="10" xfId="0" quotePrefix="1" applyFont="1" applyBorder="1" applyAlignment="1">
      <alignment horizontal="center" vertical="center"/>
    </xf>
    <xf numFmtId="44" fontId="37" fillId="0" borderId="10" xfId="0" applyNumberFormat="1" applyFont="1" applyBorder="1" applyAlignment="1">
      <alignment horizontal="center" vertical="center" wrapText="1"/>
    </xf>
    <xf numFmtId="165" fontId="21" fillId="0" borderId="34" xfId="0" applyNumberFormat="1" applyFont="1" applyBorder="1" applyAlignment="1">
      <alignment horizontal="center" wrapText="1"/>
    </xf>
    <xf numFmtId="165" fontId="37" fillId="0" borderId="35" xfId="0" applyNumberFormat="1" applyFont="1" applyBorder="1" applyAlignment="1">
      <alignment horizontal="center"/>
    </xf>
    <xf numFmtId="165" fontId="21" fillId="0" borderId="44" xfId="0" applyNumberFormat="1" applyFont="1" applyBorder="1" applyAlignment="1">
      <alignment horizontal="center" wrapText="1"/>
    </xf>
    <xf numFmtId="0" fontId="36" fillId="0" borderId="10" xfId="0" applyFont="1" applyBorder="1"/>
    <xf numFmtId="0" fontId="38" fillId="0" borderId="10" xfId="42" applyFont="1" applyBorder="1"/>
    <xf numFmtId="165" fontId="34" fillId="0" borderId="34" xfId="0" applyNumberFormat="1" applyFont="1" applyBorder="1" applyAlignment="1">
      <alignment horizontal="center" wrapText="1"/>
    </xf>
    <xf numFmtId="0" fontId="39" fillId="0" borderId="17" xfId="0" applyFont="1" applyBorder="1"/>
    <xf numFmtId="0" fontId="40" fillId="0" borderId="10" xfId="0" quotePrefix="1" applyFont="1" applyBorder="1" applyAlignment="1">
      <alignment horizontal="left" vertical="center"/>
    </xf>
    <xf numFmtId="0" fontId="37" fillId="0" borderId="0" xfId="0" applyFont="1" applyAlignment="1">
      <alignment horizontal="center" vertical="center"/>
    </xf>
    <xf numFmtId="0" fontId="40" fillId="0" borderId="10" xfId="0" quotePrefix="1" applyFont="1" applyBorder="1" applyAlignment="1">
      <alignment horizontal="center" vertical="center"/>
    </xf>
    <xf numFmtId="0" fontId="19"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left" vertical="center"/>
    </xf>
    <xf numFmtId="164" fontId="0" fillId="0" borderId="0" xfId="0" applyNumberFormat="1"/>
    <xf numFmtId="0" fontId="16" fillId="0" borderId="45" xfId="0" applyFont="1" applyBorder="1" applyAlignment="1">
      <alignment horizontal="center" vertical="center" wrapText="1"/>
    </xf>
    <xf numFmtId="0" fontId="41" fillId="0" borderId="45" xfId="0" applyFont="1" applyBorder="1" applyAlignment="1">
      <alignment vertical="top" wrapText="1"/>
    </xf>
    <xf numFmtId="0" fontId="41" fillId="0" borderId="45" xfId="0" applyFont="1" applyBorder="1" applyAlignment="1">
      <alignment horizontal="center" vertical="top"/>
    </xf>
    <xf numFmtId="0" fontId="42" fillId="0" borderId="45" xfId="0" applyFont="1" applyBorder="1" applyAlignment="1">
      <alignment vertical="top" wrapText="1"/>
    </xf>
    <xf numFmtId="0" fontId="41" fillId="34" borderId="45" xfId="0" applyFont="1" applyFill="1" applyBorder="1" applyAlignment="1">
      <alignment vertical="top" wrapText="1"/>
    </xf>
    <xf numFmtId="0" fontId="41" fillId="0" borderId="45" xfId="0" applyFont="1" applyBorder="1" applyAlignment="1">
      <alignment horizontal="center" vertical="top" wrapText="1"/>
    </xf>
    <xf numFmtId="0" fontId="43" fillId="0" borderId="45" xfId="0" applyFont="1" applyBorder="1" applyAlignment="1">
      <alignment horizontal="center" vertical="top"/>
    </xf>
    <xf numFmtId="0" fontId="44" fillId="0" borderId="45" xfId="0" applyFont="1" applyBorder="1" applyAlignment="1">
      <alignment vertical="top" wrapText="1"/>
    </xf>
    <xf numFmtId="0" fontId="44" fillId="0" borderId="45" xfId="0" applyFont="1" applyBorder="1" applyAlignment="1">
      <alignment horizontal="center" vertical="top"/>
    </xf>
    <xf numFmtId="0" fontId="42" fillId="0" borderId="45" xfId="0" applyFont="1" applyBorder="1" applyAlignment="1">
      <alignment horizontal="center" vertical="top"/>
    </xf>
    <xf numFmtId="0" fontId="44" fillId="0" borderId="45" xfId="0" quotePrefix="1" applyFont="1" applyBorder="1" applyAlignment="1">
      <alignment horizontal="left" vertical="top" wrapText="1"/>
    </xf>
    <xf numFmtId="0" fontId="18" fillId="0" borderId="22" xfId="0" applyFont="1" applyBorder="1" applyAlignment="1">
      <alignment horizontal="center" vertical="center"/>
    </xf>
    <xf numFmtId="44" fontId="19" fillId="0" borderId="46" xfId="0" quotePrefix="1" applyNumberFormat="1" applyFont="1" applyBorder="1" applyAlignment="1">
      <alignment horizontal="center" vertical="center" wrapText="1"/>
    </xf>
    <xf numFmtId="44" fontId="19" fillId="0" borderId="41" xfId="0" quotePrefix="1" applyNumberFormat="1" applyFont="1" applyBorder="1" applyAlignment="1">
      <alignment horizontal="center" vertical="center" wrapText="1"/>
    </xf>
    <xf numFmtId="0" fontId="20" fillId="0" borderId="35" xfId="0" applyFont="1" applyBorder="1" applyAlignment="1">
      <alignment horizontal="center"/>
    </xf>
    <xf numFmtId="44" fontId="21" fillId="0" borderId="42" xfId="0" applyNumberFormat="1" applyFont="1" applyBorder="1" applyAlignment="1">
      <alignment horizontal="right" vertical="center"/>
    </xf>
    <xf numFmtId="0" fontId="18" fillId="0" borderId="35" xfId="0" applyFont="1" applyBorder="1" applyAlignment="1">
      <alignment horizontal="center"/>
    </xf>
    <xf numFmtId="44" fontId="37" fillId="0" borderId="42" xfId="0" applyNumberFormat="1" applyFont="1" applyBorder="1" applyAlignment="1">
      <alignment horizontal="right" vertical="center"/>
    </xf>
    <xf numFmtId="44" fontId="21" fillId="0" borderId="34" xfId="0" applyNumberFormat="1" applyFont="1" applyBorder="1" applyAlignment="1">
      <alignment horizontal="right" vertical="center"/>
    </xf>
    <xf numFmtId="44" fontId="21" fillId="0" borderId="44" xfId="0" applyNumberFormat="1" applyFont="1" applyBorder="1" applyAlignment="1">
      <alignment horizontal="right" vertical="center"/>
    </xf>
    <xf numFmtId="44" fontId="21" fillId="0" borderId="21" xfId="0" applyNumberFormat="1" applyFont="1" applyBorder="1" applyAlignment="1">
      <alignment horizontal="right" vertical="center"/>
    </xf>
    <xf numFmtId="44" fontId="21" fillId="0" borderId="47" xfId="0" applyNumberFormat="1" applyFont="1" applyBorder="1" applyAlignment="1">
      <alignment horizontal="right" vertical="center"/>
    </xf>
    <xf numFmtId="0" fontId="20" fillId="0" borderId="16" xfId="42" quotePrefix="1" applyFont="1" applyBorder="1" applyAlignment="1">
      <alignment horizontal="left" vertical="center" wrapText="1"/>
    </xf>
    <xf numFmtId="0" fontId="20" fillId="0" borderId="0" xfId="42" applyFont="1" applyBorder="1" applyAlignment="1">
      <alignment vertical="center"/>
    </xf>
    <xf numFmtId="165" fontId="21" fillId="0" borderId="43" xfId="0" applyNumberFormat="1" applyFont="1" applyBorder="1" applyAlignment="1">
      <alignment horizontal="center" wrapText="1"/>
    </xf>
    <xf numFmtId="44" fontId="21" fillId="0" borderId="16" xfId="0" applyNumberFormat="1" applyFont="1" applyBorder="1" applyAlignment="1">
      <alignment horizontal="right" vertical="center"/>
    </xf>
    <xf numFmtId="0" fontId="20" fillId="0" borderId="10" xfId="42" applyFont="1" applyBorder="1" applyAlignment="1">
      <alignment vertical="center"/>
    </xf>
    <xf numFmtId="0" fontId="20" fillId="0" borderId="10" xfId="0" applyFont="1" applyBorder="1"/>
    <xf numFmtId="0" fontId="20" fillId="0" borderId="0" xfId="42" applyFont="1" applyBorder="1" applyAlignment="1">
      <alignment horizontal="left" vertical="center"/>
    </xf>
    <xf numFmtId="165" fontId="21" fillId="0" borderId="35" xfId="0" applyNumberFormat="1" applyFont="1" applyBorder="1" applyAlignment="1">
      <alignment horizontal="center"/>
    </xf>
    <xf numFmtId="0" fontId="20" fillId="0" borderId="10" xfId="42" applyFont="1" applyBorder="1"/>
    <xf numFmtId="0" fontId="20" fillId="0" borderId="17" xfId="0" applyFont="1" applyBorder="1"/>
    <xf numFmtId="164" fontId="24" fillId="0" borderId="40" xfId="0" applyNumberFormat="1" applyFont="1" applyBorder="1" applyAlignment="1">
      <alignment horizontal="center"/>
    </xf>
    <xf numFmtId="0" fontId="52" fillId="0" borderId="0" xfId="0" applyFont="1"/>
    <xf numFmtId="0" fontId="53" fillId="0" borderId="0" xfId="42" quotePrefix="1" applyFont="1" applyFill="1" applyBorder="1" applyAlignment="1">
      <alignment horizontal="left" vertical="center" wrapText="1"/>
    </xf>
    <xf numFmtId="0" fontId="45" fillId="0" borderId="0" xfId="0" applyFont="1" applyAlignment="1">
      <alignment horizontal="center"/>
    </xf>
    <xf numFmtId="0" fontId="50" fillId="0" borderId="0" xfId="0" applyFont="1" applyAlignment="1">
      <alignment horizontal="center"/>
    </xf>
    <xf numFmtId="0" fontId="45" fillId="0" borderId="0" xfId="0" applyFont="1"/>
    <xf numFmtId="0" fontId="47" fillId="0" borderId="0" xfId="0" applyFont="1"/>
    <xf numFmtId="0" fontId="0" fillId="0" borderId="40" xfId="0" applyBorder="1"/>
    <xf numFmtId="0" fontId="0" fillId="0" borderId="10" xfId="0" applyBorder="1"/>
    <xf numFmtId="165" fontId="0" fillId="0" borderId="10" xfId="0" applyNumberFormat="1" applyBorder="1" applyAlignment="1">
      <alignment horizontal="center"/>
    </xf>
    <xf numFmtId="0" fontId="0" fillId="0" borderId="49" xfId="0" applyBorder="1"/>
    <xf numFmtId="0" fontId="16" fillId="0" borderId="48" xfId="0" applyFont="1" applyBorder="1"/>
    <xf numFmtId="0" fontId="16" fillId="0" borderId="46" xfId="0" applyFont="1" applyBorder="1"/>
    <xf numFmtId="164" fontId="0" fillId="0" borderId="20" xfId="0" applyNumberFormat="1" applyBorder="1"/>
    <xf numFmtId="164" fontId="16" fillId="0" borderId="33" xfId="0" applyNumberFormat="1" applyFont="1" applyBorder="1" applyAlignment="1">
      <alignment horizontal="center"/>
    </xf>
    <xf numFmtId="0" fontId="18" fillId="0" borderId="0" xfId="0" applyFont="1" applyAlignment="1">
      <alignment horizontal="right"/>
    </xf>
    <xf numFmtId="0" fontId="16" fillId="0" borderId="0" xfId="0" applyFont="1" applyAlignment="1">
      <alignment horizontal="right"/>
    </xf>
    <xf numFmtId="1" fontId="0" fillId="0" borderId="0" xfId="0" applyNumberFormat="1" applyAlignment="1">
      <alignment horizontal="center"/>
    </xf>
    <xf numFmtId="1" fontId="27" fillId="0" borderId="0" xfId="0" applyNumberFormat="1" applyFont="1"/>
    <xf numFmtId="0" fontId="18" fillId="0" borderId="40" xfId="0" applyFont="1" applyBorder="1" applyAlignment="1">
      <alignment horizontal="center"/>
    </xf>
    <xf numFmtId="0" fontId="19" fillId="0" borderId="10" xfId="0" applyFont="1" applyBorder="1" applyAlignment="1">
      <alignment horizontal="center" vertical="center"/>
    </xf>
    <xf numFmtId="164" fontId="19" fillId="0" borderId="10" xfId="0" quotePrefix="1" applyNumberFormat="1" applyFont="1" applyBorder="1" applyAlignment="1">
      <alignment horizontal="center" vertical="center" wrapText="1"/>
    </xf>
    <xf numFmtId="165" fontId="19" fillId="0" borderId="10" xfId="0" quotePrefix="1" applyNumberFormat="1" applyFont="1" applyBorder="1" applyAlignment="1">
      <alignment horizontal="center" vertical="center"/>
    </xf>
    <xf numFmtId="1" fontId="19" fillId="0" borderId="10" xfId="0" quotePrefix="1" applyNumberFormat="1" applyFont="1" applyBorder="1" applyAlignment="1">
      <alignment horizontal="center" vertical="center"/>
    </xf>
    <xf numFmtId="0" fontId="19" fillId="0" borderId="10" xfId="0" applyFont="1" applyBorder="1" applyAlignment="1">
      <alignment horizontal="center" vertical="center" wrapText="1"/>
    </xf>
    <xf numFmtId="44" fontId="19" fillId="0" borderId="10" xfId="0" quotePrefix="1" applyNumberFormat="1" applyFont="1" applyBorder="1" applyAlignment="1">
      <alignment horizontal="center" vertical="center" wrapText="1"/>
    </xf>
    <xf numFmtId="10" fontId="19" fillId="0" borderId="10" xfId="0" quotePrefix="1" applyNumberFormat="1" applyFont="1" applyBorder="1" applyAlignment="1">
      <alignment horizontal="center" vertical="center" wrapText="1"/>
    </xf>
    <xf numFmtId="0" fontId="19" fillId="0" borderId="20" xfId="0" applyFont="1" applyBorder="1" applyAlignment="1">
      <alignment horizontal="center" vertical="center"/>
    </xf>
    <xf numFmtId="165" fontId="16" fillId="0" borderId="33" xfId="0" applyNumberFormat="1" applyFont="1" applyBorder="1" applyAlignment="1">
      <alignment horizontal="center"/>
    </xf>
    <xf numFmtId="165" fontId="0" fillId="0" borderId="20" xfId="0" applyNumberFormat="1" applyBorder="1" applyAlignment="1">
      <alignment horizontal="center"/>
    </xf>
    <xf numFmtId="0" fontId="0" fillId="0" borderId="50" xfId="0" applyBorder="1"/>
    <xf numFmtId="0" fontId="0" fillId="0" borderId="51" xfId="0" applyBorder="1"/>
    <xf numFmtId="0" fontId="16" fillId="0" borderId="48" xfId="0" applyFont="1" applyBorder="1" applyAlignment="1">
      <alignment horizontal="center"/>
    </xf>
    <xf numFmtId="0" fontId="16" fillId="0" borderId="46" xfId="0" applyFont="1" applyBorder="1" applyAlignment="1">
      <alignment horizontal="center"/>
    </xf>
    <xf numFmtId="0" fontId="58" fillId="0" borderId="40" xfId="0" applyFont="1" applyBorder="1"/>
    <xf numFmtId="0" fontId="58" fillId="0" borderId="10" xfId="0" applyFont="1" applyBorder="1"/>
    <xf numFmtId="165" fontId="58" fillId="0" borderId="20" xfId="0" applyNumberFormat="1" applyFont="1" applyBorder="1" applyAlignment="1">
      <alignment horizontal="center"/>
    </xf>
    <xf numFmtId="166" fontId="0" fillId="0" borderId="10" xfId="0" applyNumberFormat="1" applyBorder="1"/>
    <xf numFmtId="166" fontId="0" fillId="0" borderId="50" xfId="0" applyNumberFormat="1" applyBorder="1"/>
    <xf numFmtId="166" fontId="58" fillId="0" borderId="10" xfId="0" applyNumberFormat="1" applyFont="1" applyBorder="1"/>
    <xf numFmtId="0" fontId="0" fillId="0" borderId="35" xfId="0" applyBorder="1"/>
    <xf numFmtId="166" fontId="0" fillId="0" borderId="0" xfId="0" applyNumberFormat="1" applyAlignment="1">
      <alignment horizontal="center"/>
    </xf>
    <xf numFmtId="165" fontId="24" fillId="0" borderId="40" xfId="0" applyNumberFormat="1" applyFont="1" applyBorder="1" applyAlignment="1">
      <alignment horizontal="center"/>
    </xf>
    <xf numFmtId="0" fontId="24" fillId="0" borderId="40" xfId="0" applyFont="1" applyBorder="1" applyAlignment="1">
      <alignment horizontal="center"/>
    </xf>
    <xf numFmtId="167" fontId="24" fillId="0" borderId="40" xfId="0" applyNumberFormat="1" applyFont="1" applyBorder="1" applyAlignment="1">
      <alignment horizontal="center"/>
    </xf>
    <xf numFmtId="167" fontId="0" fillId="0" borderId="0" xfId="0" applyNumberFormat="1" applyAlignment="1">
      <alignment horizontal="center"/>
    </xf>
    <xf numFmtId="167" fontId="24" fillId="0" borderId="40" xfId="0" applyNumberFormat="1" applyFont="1" applyBorder="1"/>
    <xf numFmtId="10" fontId="24" fillId="0" borderId="40" xfId="0" applyNumberFormat="1" applyFont="1" applyBorder="1"/>
    <xf numFmtId="10" fontId="24" fillId="0" borderId="40" xfId="0" applyNumberFormat="1" applyFont="1" applyBorder="1" applyAlignment="1">
      <alignment horizontal="center"/>
    </xf>
    <xf numFmtId="167" fontId="19" fillId="0" borderId="10" xfId="0" quotePrefix="1" applyNumberFormat="1" applyFont="1" applyBorder="1" applyAlignment="1">
      <alignment horizontal="center" vertical="center" wrapText="1"/>
    </xf>
    <xf numFmtId="0" fontId="41" fillId="0" borderId="45" xfId="0" quotePrefix="1" applyFont="1" applyBorder="1" applyAlignment="1">
      <alignment vertical="top" wrapText="1"/>
    </xf>
    <xf numFmtId="0" fontId="16" fillId="0" borderId="45" xfId="0" applyFont="1" applyBorder="1" applyAlignment="1">
      <alignment horizontal="center" vertical="top" wrapText="1"/>
    </xf>
    <xf numFmtId="0" fontId="0" fillId="0" borderId="45" xfId="0" applyBorder="1" applyAlignment="1">
      <alignment horizontal="center" vertical="top"/>
    </xf>
    <xf numFmtId="0" fontId="0" fillId="0" borderId="10" xfId="0" applyFill="1" applyBorder="1"/>
    <xf numFmtId="16" fontId="0" fillId="0" borderId="20" xfId="0" applyNumberFormat="1" applyBorder="1"/>
    <xf numFmtId="0" fontId="0" fillId="0" borderId="49" xfId="0" applyFill="1" applyBorder="1"/>
    <xf numFmtId="165" fontId="0" fillId="0" borderId="50" xfId="0" applyNumberFormat="1" applyBorder="1" applyAlignment="1">
      <alignment horizontal="center"/>
    </xf>
    <xf numFmtId="0" fontId="0" fillId="0" borderId="50" xfId="0" applyFill="1" applyBorder="1"/>
    <xf numFmtId="16" fontId="0" fillId="0" borderId="51" xfId="0" applyNumberFormat="1" applyBorder="1"/>
    <xf numFmtId="0" fontId="21" fillId="0" borderId="48" xfId="0" applyFont="1" applyBorder="1" applyAlignment="1">
      <alignment vertical="center" wrapText="1"/>
    </xf>
    <xf numFmtId="0" fontId="49" fillId="37" borderId="46" xfId="0" applyFont="1" applyFill="1" applyBorder="1" applyAlignment="1">
      <alignment horizontal="left" vertical="center" wrapText="1"/>
    </xf>
    <xf numFmtId="164" fontId="21" fillId="0" borderId="46" xfId="0" applyNumberFormat="1" applyFont="1" applyBorder="1" applyAlignment="1">
      <alignment horizontal="center" vertical="center" wrapText="1"/>
    </xf>
    <xf numFmtId="0" fontId="21" fillId="0" borderId="46" xfId="0" applyFont="1" applyBorder="1" applyAlignment="1">
      <alignment vertical="center" wrapText="1"/>
    </xf>
    <xf numFmtId="0" fontId="21" fillId="0" borderId="46" xfId="0" applyFont="1" applyBorder="1" applyAlignment="1">
      <alignment horizontal="center" vertical="center" wrapText="1"/>
    </xf>
    <xf numFmtId="0" fontId="21" fillId="0" borderId="46" xfId="0" applyFont="1" applyBorder="1" applyAlignment="1">
      <alignment horizontal="left" vertical="center" wrapText="1"/>
    </xf>
    <xf numFmtId="165" fontId="21" fillId="0" borderId="46" xfId="0" applyNumberFormat="1" applyFont="1" applyBorder="1" applyAlignment="1">
      <alignment horizontal="center" vertical="center" wrapText="1"/>
    </xf>
    <xf numFmtId="1" fontId="21" fillId="0" borderId="46" xfId="0" applyNumberFormat="1" applyFont="1" applyBorder="1" applyAlignment="1">
      <alignment horizontal="center" vertical="center" wrapText="1"/>
    </xf>
    <xf numFmtId="44" fontId="21" fillId="0" borderId="46" xfId="0" applyNumberFormat="1" applyFont="1" applyBorder="1" applyAlignment="1">
      <alignment horizontal="right" vertical="center" wrapText="1"/>
    </xf>
    <xf numFmtId="10" fontId="21" fillId="0" borderId="46"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40" xfId="0" applyFont="1" applyBorder="1" applyAlignment="1">
      <alignment vertical="center" wrapText="1"/>
    </xf>
    <xf numFmtId="0" fontId="51" fillId="0" borderId="10" xfId="0" applyFont="1" applyBorder="1" applyAlignment="1">
      <alignment horizontal="left" vertical="center" wrapText="1"/>
    </xf>
    <xf numFmtId="164" fontId="21" fillId="0" borderId="10" xfId="0" applyNumberFormat="1" applyFont="1" applyBorder="1" applyAlignment="1">
      <alignment horizontal="center"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165" fontId="21" fillId="0" borderId="10" xfId="0" applyNumberFormat="1" applyFont="1" applyBorder="1" applyAlignment="1">
      <alignment horizontal="center" vertical="center" wrapText="1"/>
    </xf>
    <xf numFmtId="1" fontId="21" fillId="0" borderId="10" xfId="0" applyNumberFormat="1" applyFont="1" applyBorder="1" applyAlignment="1">
      <alignment horizontal="center" vertical="center" wrapText="1"/>
    </xf>
    <xf numFmtId="44" fontId="21" fillId="0" borderId="10" xfId="0" applyNumberFormat="1" applyFont="1" applyBorder="1" applyAlignment="1">
      <alignment horizontal="right" vertical="center" wrapText="1"/>
    </xf>
    <xf numFmtId="10" fontId="21" fillId="0" borderId="10" xfId="0" applyNumberFormat="1" applyFont="1" applyBorder="1" applyAlignment="1">
      <alignment horizontal="center" vertical="center" wrapText="1"/>
    </xf>
    <xf numFmtId="0" fontId="21" fillId="0" borderId="20" xfId="0" applyFont="1" applyBorder="1" applyAlignment="1">
      <alignment vertical="center" wrapText="1"/>
    </xf>
    <xf numFmtId="0" fontId="57" fillId="38" borderId="10" xfId="0" applyFont="1" applyFill="1" applyBorder="1" applyAlignment="1">
      <alignment horizontal="left" vertical="center" wrapText="1"/>
    </xf>
    <xf numFmtId="0" fontId="48" fillId="34" borderId="10" xfId="0" applyFont="1" applyFill="1" applyBorder="1" applyAlignment="1">
      <alignment horizontal="left" vertical="center" wrapText="1"/>
    </xf>
    <xf numFmtId="0" fontId="19" fillId="0" borderId="40" xfId="0" applyFont="1" applyBorder="1" applyAlignment="1">
      <alignment vertical="center" wrapText="1"/>
    </xf>
    <xf numFmtId="0" fontId="19" fillId="0" borderId="40" xfId="0" applyFont="1" applyBorder="1" applyAlignment="1">
      <alignment horizontal="center" vertical="center" wrapText="1"/>
    </xf>
    <xf numFmtId="0" fontId="19" fillId="0" borderId="10" xfId="0" quotePrefix="1" applyFont="1" applyBorder="1" applyAlignment="1">
      <alignment horizontal="center" vertical="center" wrapText="1"/>
    </xf>
    <xf numFmtId="165" fontId="19" fillId="0" borderId="10" xfId="0" quotePrefix="1" applyNumberFormat="1" applyFont="1" applyBorder="1" applyAlignment="1">
      <alignment horizontal="center" vertical="center" wrapText="1"/>
    </xf>
    <xf numFmtId="1" fontId="19" fillId="0" borderId="10" xfId="0" quotePrefix="1" applyNumberFormat="1" applyFont="1" applyBorder="1" applyAlignment="1">
      <alignment horizontal="center" vertical="center" wrapText="1"/>
    </xf>
    <xf numFmtId="0" fontId="19" fillId="0" borderId="20" xfId="0" applyFont="1" applyBorder="1" applyAlignment="1">
      <alignment horizontal="center" vertical="center" wrapText="1"/>
    </xf>
    <xf numFmtId="0" fontId="21" fillId="0" borderId="40" xfId="0" applyFont="1" applyBorder="1" applyAlignment="1">
      <alignment horizontal="center" vertical="center" wrapText="1"/>
    </xf>
    <xf numFmtId="0" fontId="46" fillId="35" borderId="10" xfId="0" quotePrefix="1" applyFont="1" applyFill="1" applyBorder="1" applyAlignment="1">
      <alignment horizontal="left" vertical="center" wrapText="1"/>
    </xf>
    <xf numFmtId="164" fontId="46" fillId="35" borderId="10" xfId="0" applyNumberFormat="1" applyFont="1" applyFill="1" applyBorder="1" applyAlignment="1">
      <alignment horizontal="center" vertical="center" wrapText="1"/>
    </xf>
    <xf numFmtId="0" fontId="46" fillId="35" borderId="10" xfId="0" applyFont="1" applyFill="1" applyBorder="1" applyAlignment="1">
      <alignment horizontal="center" vertical="center" wrapText="1"/>
    </xf>
    <xf numFmtId="0" fontId="46" fillId="35" borderId="10" xfId="0" applyFont="1" applyFill="1" applyBorder="1" applyAlignment="1">
      <alignment horizontal="left" vertical="center" wrapText="1"/>
    </xf>
    <xf numFmtId="0" fontId="46" fillId="35" borderId="10" xfId="0" applyFont="1" applyFill="1" applyBorder="1" applyAlignment="1">
      <alignment vertical="center" wrapText="1"/>
    </xf>
    <xf numFmtId="165" fontId="46" fillId="35" borderId="10" xfId="0" quotePrefix="1" applyNumberFormat="1" applyFont="1" applyFill="1" applyBorder="1" applyAlignment="1">
      <alignment horizontal="center" vertical="center" wrapText="1"/>
    </xf>
    <xf numFmtId="44" fontId="46" fillId="35" borderId="10" xfId="0" applyNumberFormat="1" applyFont="1" applyFill="1" applyBorder="1" applyAlignment="1">
      <alignment horizontal="left" vertical="center" wrapText="1"/>
    </xf>
    <xf numFmtId="44" fontId="46" fillId="35" borderId="10" xfId="0" applyNumberFormat="1" applyFont="1" applyFill="1" applyBorder="1" applyAlignment="1">
      <alignment horizontal="right" vertical="center" wrapText="1"/>
    </xf>
    <xf numFmtId="10" fontId="46" fillId="35" borderId="10" xfId="0" applyNumberFormat="1" applyFont="1" applyFill="1" applyBorder="1" applyAlignment="1">
      <alignment horizontal="center" vertical="center" wrapText="1"/>
    </xf>
    <xf numFmtId="167" fontId="46" fillId="35" borderId="20" xfId="0" applyNumberFormat="1" applyFont="1" applyFill="1" applyBorder="1" applyAlignment="1">
      <alignment horizontal="center" vertical="center" wrapText="1"/>
    </xf>
    <xf numFmtId="165" fontId="46" fillId="35" borderId="10" xfId="0" applyNumberFormat="1" applyFont="1" applyFill="1" applyBorder="1" applyAlignment="1">
      <alignment horizontal="center" vertical="center" wrapText="1"/>
    </xf>
    <xf numFmtId="0" fontId="31" fillId="40" borderId="10" xfId="42" quotePrefix="1" applyFont="1" applyFill="1" applyBorder="1" applyAlignment="1">
      <alignment horizontal="left" vertical="center" wrapText="1"/>
    </xf>
    <xf numFmtId="164" fontId="31" fillId="40" borderId="10" xfId="0" applyNumberFormat="1" applyFont="1" applyFill="1" applyBorder="1" applyAlignment="1">
      <alignment horizontal="center" vertical="center" wrapText="1"/>
    </xf>
    <xf numFmtId="0" fontId="31" fillId="40" borderId="10" xfId="0" applyFont="1" applyFill="1" applyBorder="1" applyAlignment="1">
      <alignment horizontal="center" vertical="center" wrapText="1"/>
    </xf>
    <xf numFmtId="0" fontId="31" fillId="40" borderId="10" xfId="0" applyFont="1" applyFill="1" applyBorder="1" applyAlignment="1">
      <alignment horizontal="left" vertical="center" wrapText="1"/>
    </xf>
    <xf numFmtId="0" fontId="31" fillId="40" borderId="10" xfId="0" quotePrefix="1" applyFont="1" applyFill="1" applyBorder="1" applyAlignment="1">
      <alignment horizontal="left" vertical="center" wrapText="1"/>
    </xf>
    <xf numFmtId="0" fontId="31" fillId="40" borderId="10" xfId="0" quotePrefix="1" applyFont="1" applyFill="1" applyBorder="1" applyAlignment="1">
      <alignment vertical="center" wrapText="1"/>
    </xf>
    <xf numFmtId="165" fontId="31" fillId="40" borderId="10" xfId="0" applyNumberFormat="1" applyFont="1" applyFill="1" applyBorder="1" applyAlignment="1">
      <alignment horizontal="center" vertical="center" wrapText="1"/>
    </xf>
    <xf numFmtId="0" fontId="31" fillId="40" borderId="10" xfId="0" quotePrefix="1" applyFont="1" applyFill="1" applyBorder="1" applyAlignment="1">
      <alignment horizontal="center" vertical="center" wrapText="1"/>
    </xf>
    <xf numFmtId="44" fontId="31" fillId="40" borderId="10" xfId="0" quotePrefix="1" applyNumberFormat="1" applyFont="1" applyFill="1" applyBorder="1" applyAlignment="1">
      <alignment horizontal="center" vertical="center" wrapText="1"/>
    </xf>
    <xf numFmtId="44" fontId="31" fillId="40" borderId="10" xfId="0" applyNumberFormat="1" applyFont="1" applyFill="1" applyBorder="1" applyAlignment="1">
      <alignment horizontal="right" vertical="center" wrapText="1"/>
    </xf>
    <xf numFmtId="10" fontId="31" fillId="40" borderId="10" xfId="0" applyNumberFormat="1" applyFont="1" applyFill="1" applyBorder="1" applyAlignment="1">
      <alignment horizontal="center" vertical="center" wrapText="1"/>
    </xf>
    <xf numFmtId="167" fontId="31" fillId="40" borderId="20" xfId="0" applyNumberFormat="1" applyFont="1" applyFill="1" applyBorder="1" applyAlignment="1">
      <alignment horizontal="center" vertical="center" wrapText="1"/>
    </xf>
    <xf numFmtId="0" fontId="46" fillId="35" borderId="10" xfId="0" quotePrefix="1" applyFont="1" applyFill="1" applyBorder="1" applyAlignment="1">
      <alignment horizontal="center" vertical="center" wrapText="1"/>
    </xf>
    <xf numFmtId="0" fontId="46" fillId="35" borderId="10" xfId="42" quotePrefix="1" applyFont="1" applyFill="1" applyBorder="1" applyAlignment="1">
      <alignment horizontal="left" vertical="center" wrapText="1"/>
    </xf>
    <xf numFmtId="164" fontId="46" fillId="35" borderId="10" xfId="0" quotePrefix="1" applyNumberFormat="1" applyFont="1" applyFill="1" applyBorder="1" applyAlignment="1">
      <alignment horizontal="center" vertical="center" wrapText="1"/>
    </xf>
    <xf numFmtId="44" fontId="46" fillId="35" borderId="10" xfId="0" applyNumberFormat="1" applyFont="1" applyFill="1" applyBorder="1" applyAlignment="1">
      <alignment vertical="center" wrapText="1"/>
    </xf>
    <xf numFmtId="0" fontId="49" fillId="35" borderId="10" xfId="0" quotePrefix="1" applyFont="1" applyFill="1" applyBorder="1" applyAlignment="1">
      <alignment horizontal="center" vertical="center" wrapText="1"/>
    </xf>
    <xf numFmtId="16" fontId="46" fillId="35" borderId="10" xfId="0" applyNumberFormat="1" applyFont="1" applyFill="1" applyBorder="1" applyAlignment="1">
      <alignment horizontal="left" vertical="center" wrapText="1"/>
    </xf>
    <xf numFmtId="0" fontId="46" fillId="35" borderId="10" xfId="42" applyFont="1" applyFill="1" applyBorder="1" applyAlignment="1">
      <alignment vertical="center" wrapText="1"/>
    </xf>
    <xf numFmtId="164" fontId="51" fillId="0" borderId="10" xfId="0" applyNumberFormat="1" applyFont="1" applyBorder="1" applyAlignment="1">
      <alignment horizontal="left" vertical="center" wrapText="1"/>
    </xf>
    <xf numFmtId="164" fontId="51" fillId="0" borderId="10" xfId="0" applyNumberFormat="1" applyFont="1" applyBorder="1" applyAlignment="1">
      <alignment horizontal="center" vertical="center" wrapText="1"/>
    </xf>
    <xf numFmtId="0" fontId="46" fillId="40" borderId="10" xfId="0" applyFont="1" applyFill="1" applyBorder="1" applyAlignment="1">
      <alignment horizontal="center" vertical="center" wrapText="1"/>
    </xf>
    <xf numFmtId="0" fontId="51" fillId="0" borderId="10" xfId="0" applyFont="1" applyBorder="1" applyAlignment="1">
      <alignment horizontal="center" vertical="center" wrapText="1"/>
    </xf>
    <xf numFmtId="0" fontId="51" fillId="0" borderId="10" xfId="0" quotePrefix="1" applyFont="1" applyBorder="1" applyAlignment="1">
      <alignment horizontal="left" vertical="center" wrapText="1"/>
    </xf>
    <xf numFmtId="0" fontId="51" fillId="0" borderId="10" xfId="42" applyFont="1" applyBorder="1" applyAlignment="1">
      <alignment vertical="center" wrapText="1"/>
    </xf>
    <xf numFmtId="165" fontId="51" fillId="0" borderId="10" xfId="0" applyNumberFormat="1" applyFont="1" applyBorder="1" applyAlignment="1">
      <alignment horizontal="left" vertical="center" wrapText="1"/>
    </xf>
    <xf numFmtId="165" fontId="51" fillId="0" borderId="10" xfId="0" quotePrefix="1" applyNumberFormat="1" applyFont="1" applyBorder="1" applyAlignment="1">
      <alignment horizontal="center" vertical="center" wrapText="1"/>
    </xf>
    <xf numFmtId="0" fontId="51" fillId="0" borderId="10" xfId="0" applyFont="1" applyBorder="1" applyAlignment="1">
      <alignment vertical="center" wrapText="1"/>
    </xf>
    <xf numFmtId="0" fontId="51" fillId="0" borderId="10" xfId="0" quotePrefix="1" applyFont="1" applyBorder="1" applyAlignment="1">
      <alignment horizontal="center" vertical="center" wrapText="1"/>
    </xf>
    <xf numFmtId="44" fontId="51" fillId="0" borderId="10" xfId="0" applyNumberFormat="1" applyFont="1" applyBorder="1" applyAlignment="1">
      <alignment horizontal="center" vertical="center" wrapText="1"/>
    </xf>
    <xf numFmtId="44" fontId="51" fillId="0" borderId="10" xfId="0" applyNumberFormat="1" applyFont="1" applyBorder="1" applyAlignment="1">
      <alignment horizontal="right" vertical="center" wrapText="1"/>
    </xf>
    <xf numFmtId="44" fontId="51" fillId="40" borderId="10" xfId="0" applyNumberFormat="1" applyFont="1" applyFill="1" applyBorder="1" applyAlignment="1">
      <alignment horizontal="right" vertical="center" wrapText="1"/>
    </xf>
    <xf numFmtId="10" fontId="46" fillId="40" borderId="10" xfId="0" applyNumberFormat="1" applyFont="1" applyFill="1" applyBorder="1" applyAlignment="1">
      <alignment horizontal="center" vertical="center" wrapText="1"/>
    </xf>
    <xf numFmtId="44" fontId="46" fillId="40" borderId="10" xfId="0" applyNumberFormat="1" applyFont="1" applyFill="1" applyBorder="1" applyAlignment="1">
      <alignment horizontal="right" vertical="center" wrapText="1"/>
    </xf>
    <xf numFmtId="10" fontId="51" fillId="0" borderId="10" xfId="0" applyNumberFormat="1" applyFont="1" applyBorder="1" applyAlignment="1">
      <alignment horizontal="center" vertical="center" wrapText="1"/>
    </xf>
    <xf numFmtId="167" fontId="51" fillId="0" borderId="20" xfId="0" applyNumberFormat="1" applyFont="1" applyBorder="1" applyAlignment="1">
      <alignment horizontal="center" vertical="center" wrapText="1"/>
    </xf>
    <xf numFmtId="164" fontId="46" fillId="35" borderId="10" xfId="0" applyNumberFormat="1" applyFont="1" applyFill="1" applyBorder="1" applyAlignment="1">
      <alignment horizontal="left" vertical="center" wrapText="1"/>
    </xf>
    <xf numFmtId="165" fontId="46" fillId="35" borderId="10" xfId="0" applyNumberFormat="1" applyFont="1" applyFill="1" applyBorder="1" applyAlignment="1">
      <alignment horizontal="left" vertical="center" wrapText="1"/>
    </xf>
    <xf numFmtId="164" fontId="21" fillId="36" borderId="10" xfId="0" applyNumberFormat="1" applyFont="1" applyFill="1" applyBorder="1" applyAlignment="1">
      <alignment horizontal="left" vertical="center" wrapText="1"/>
    </xf>
    <xf numFmtId="164" fontId="21" fillId="36" borderId="10" xfId="0" applyNumberFormat="1" applyFont="1" applyFill="1" applyBorder="1" applyAlignment="1">
      <alignment horizontal="center" vertical="center" wrapText="1"/>
    </xf>
    <xf numFmtId="0" fontId="24" fillId="36" borderId="10" xfId="0" applyFont="1" applyFill="1" applyBorder="1" applyAlignment="1">
      <alignment horizontal="center" vertical="center" wrapText="1"/>
    </xf>
    <xf numFmtId="0" fontId="21" fillId="36" borderId="10" xfId="0" applyFont="1" applyFill="1" applyBorder="1" applyAlignment="1">
      <alignment horizontal="center" vertical="center" wrapText="1"/>
    </xf>
    <xf numFmtId="0" fontId="21" fillId="36" borderId="10" xfId="0" quotePrefix="1" applyFont="1" applyFill="1" applyBorder="1" applyAlignment="1">
      <alignment horizontal="left" vertical="center" wrapText="1"/>
    </xf>
    <xf numFmtId="0" fontId="21" fillId="36" borderId="10" xfId="42" applyFont="1" applyFill="1" applyBorder="1" applyAlignment="1">
      <alignment vertical="center" wrapText="1"/>
    </xf>
    <xf numFmtId="0" fontId="24" fillId="36" borderId="10" xfId="0" applyFont="1" applyFill="1" applyBorder="1" applyAlignment="1">
      <alignment vertical="center" wrapText="1"/>
    </xf>
    <xf numFmtId="165" fontId="21" fillId="36" borderId="10" xfId="0" quotePrefix="1" applyNumberFormat="1" applyFont="1" applyFill="1" applyBorder="1" applyAlignment="1">
      <alignment horizontal="center" vertical="center" wrapText="1"/>
    </xf>
    <xf numFmtId="0" fontId="21" fillId="36" borderId="10" xfId="0" quotePrefix="1" applyFont="1" applyFill="1" applyBorder="1" applyAlignment="1">
      <alignment horizontal="center" vertical="center" wrapText="1"/>
    </xf>
    <xf numFmtId="44" fontId="21" fillId="36" borderId="10" xfId="0" applyNumberFormat="1" applyFont="1" applyFill="1" applyBorder="1" applyAlignment="1">
      <alignment horizontal="right" vertical="center" wrapText="1"/>
    </xf>
    <xf numFmtId="10" fontId="46" fillId="36" borderId="10" xfId="0" applyNumberFormat="1" applyFont="1" applyFill="1" applyBorder="1" applyAlignment="1">
      <alignment horizontal="center" vertical="center" wrapText="1"/>
    </xf>
    <xf numFmtId="44" fontId="46" fillId="38" borderId="10" xfId="0" applyNumberFormat="1" applyFont="1" applyFill="1" applyBorder="1" applyAlignment="1">
      <alignment horizontal="right" vertical="center" wrapText="1"/>
    </xf>
    <xf numFmtId="10" fontId="21" fillId="36" borderId="10" xfId="0" applyNumberFormat="1" applyFont="1" applyFill="1" applyBorder="1" applyAlignment="1">
      <alignment horizontal="center" vertical="center" wrapText="1"/>
    </xf>
    <xf numFmtId="167" fontId="21" fillId="36" borderId="20" xfId="0" applyNumberFormat="1" applyFont="1" applyFill="1" applyBorder="1" applyAlignment="1">
      <alignment horizontal="center" vertical="center" wrapText="1"/>
    </xf>
    <xf numFmtId="0" fontId="48" fillId="34" borderId="10" xfId="0" applyFont="1" applyFill="1" applyBorder="1" applyAlignment="1">
      <alignment vertical="center" wrapText="1"/>
    </xf>
    <xf numFmtId="164" fontId="48" fillId="34" borderId="10" xfId="0" applyNumberFormat="1" applyFont="1" applyFill="1" applyBorder="1" applyAlignment="1">
      <alignment horizontal="center" vertical="center" wrapText="1"/>
    </xf>
    <xf numFmtId="0" fontId="57" fillId="34" borderId="10" xfId="0" applyFont="1" applyFill="1" applyBorder="1" applyAlignment="1">
      <alignment horizontal="center" vertical="center" wrapText="1"/>
    </xf>
    <xf numFmtId="0" fontId="48" fillId="34" borderId="10" xfId="0" applyFont="1" applyFill="1" applyBorder="1" applyAlignment="1">
      <alignment horizontal="center" vertical="center" wrapText="1"/>
    </xf>
    <xf numFmtId="0" fontId="48" fillId="34" borderId="10" xfId="0" quotePrefix="1" applyFont="1" applyFill="1" applyBorder="1" applyAlignment="1">
      <alignment horizontal="left" vertical="center" wrapText="1"/>
    </xf>
    <xf numFmtId="0" fontId="48" fillId="34" borderId="10" xfId="42" applyFont="1" applyFill="1" applyBorder="1" applyAlignment="1">
      <alignment vertical="center" wrapText="1"/>
    </xf>
    <xf numFmtId="165" fontId="48" fillId="34" borderId="10" xfId="0" applyNumberFormat="1" applyFont="1" applyFill="1" applyBorder="1" applyAlignment="1">
      <alignment horizontal="left" vertical="center" wrapText="1"/>
    </xf>
    <xf numFmtId="165" fontId="48" fillId="34" borderId="10" xfId="0" quotePrefix="1" applyNumberFormat="1" applyFont="1" applyFill="1" applyBorder="1" applyAlignment="1">
      <alignment horizontal="center" vertical="center" wrapText="1"/>
    </xf>
    <xf numFmtId="0" fontId="48" fillId="34" borderId="10" xfId="0" quotePrefix="1" applyFont="1" applyFill="1" applyBorder="1" applyAlignment="1">
      <alignment horizontal="center" vertical="center" wrapText="1"/>
    </xf>
    <xf numFmtId="44" fontId="48" fillId="34" borderId="10" xfId="0" applyNumberFormat="1" applyFont="1" applyFill="1" applyBorder="1" applyAlignment="1">
      <alignment horizontal="right" vertical="center" wrapText="1"/>
    </xf>
    <xf numFmtId="10" fontId="46" fillId="34" borderId="10" xfId="0" applyNumberFormat="1" applyFont="1" applyFill="1" applyBorder="1" applyAlignment="1">
      <alignment horizontal="center" vertical="center" wrapText="1"/>
    </xf>
    <xf numFmtId="44" fontId="46" fillId="34" borderId="10" xfId="0" applyNumberFormat="1" applyFont="1" applyFill="1" applyBorder="1" applyAlignment="1">
      <alignment horizontal="right" vertical="center" wrapText="1"/>
    </xf>
    <xf numFmtId="10" fontId="48" fillId="34" borderId="10" xfId="0" applyNumberFormat="1" applyFont="1" applyFill="1" applyBorder="1" applyAlignment="1">
      <alignment horizontal="center" vertical="center" wrapText="1"/>
    </xf>
    <xf numFmtId="167" fontId="48" fillId="34" borderId="20" xfId="0" applyNumberFormat="1" applyFont="1" applyFill="1" applyBorder="1" applyAlignment="1">
      <alignment horizontal="center" vertical="center" wrapText="1"/>
    </xf>
    <xf numFmtId="164" fontId="48" fillId="34" borderId="10" xfId="0" applyNumberFormat="1" applyFont="1" applyFill="1" applyBorder="1" applyAlignment="1">
      <alignment horizontal="left" vertical="center" wrapText="1"/>
    </xf>
    <xf numFmtId="165" fontId="48" fillId="34" borderId="10" xfId="42" applyNumberFormat="1" applyFont="1" applyFill="1" applyBorder="1" applyAlignment="1">
      <alignment horizontal="left" vertical="center" wrapText="1"/>
    </xf>
    <xf numFmtId="164" fontId="54" fillId="34" borderId="10" xfId="0" applyNumberFormat="1" applyFont="1" applyFill="1" applyBorder="1" applyAlignment="1">
      <alignment horizontal="left" vertical="center" wrapText="1"/>
    </xf>
    <xf numFmtId="164" fontId="54" fillId="34" borderId="10" xfId="0" applyNumberFormat="1" applyFont="1" applyFill="1" applyBorder="1" applyAlignment="1">
      <alignment horizontal="center" vertical="center" wrapText="1"/>
    </xf>
    <xf numFmtId="0" fontId="54" fillId="34" borderId="10" xfId="0" applyFont="1" applyFill="1" applyBorder="1" applyAlignment="1">
      <alignment horizontal="center" vertical="center" wrapText="1"/>
    </xf>
    <xf numFmtId="0" fontId="54" fillId="34" borderId="10" xfId="0" quotePrefix="1" applyFont="1" applyFill="1" applyBorder="1" applyAlignment="1">
      <alignment horizontal="left" vertical="center" wrapText="1"/>
    </xf>
    <xf numFmtId="0" fontId="54" fillId="34" borderId="10" xfId="42" applyFont="1" applyFill="1" applyBorder="1" applyAlignment="1">
      <alignment vertical="center" wrapText="1"/>
    </xf>
    <xf numFmtId="165" fontId="54" fillId="34" borderId="10" xfId="0" applyNumberFormat="1" applyFont="1" applyFill="1" applyBorder="1" applyAlignment="1">
      <alignment horizontal="left" vertical="center" wrapText="1"/>
    </xf>
    <xf numFmtId="165" fontId="54" fillId="34" borderId="10" xfId="0" quotePrefix="1" applyNumberFormat="1" applyFont="1" applyFill="1" applyBorder="1" applyAlignment="1">
      <alignment horizontal="center" vertical="center" wrapText="1"/>
    </xf>
    <xf numFmtId="0" fontId="54" fillId="34" borderId="10" xfId="0" quotePrefix="1" applyFont="1" applyFill="1" applyBorder="1" applyAlignment="1">
      <alignment horizontal="center" vertical="center" wrapText="1"/>
    </xf>
    <xf numFmtId="44" fontId="54" fillId="34" borderId="10" xfId="0" applyNumberFormat="1" applyFont="1" applyFill="1" applyBorder="1" applyAlignment="1">
      <alignment horizontal="right" vertical="center" wrapText="1"/>
    </xf>
    <xf numFmtId="10" fontId="54" fillId="34" borderId="10" xfId="0" applyNumberFormat="1" applyFont="1" applyFill="1" applyBorder="1" applyAlignment="1">
      <alignment horizontal="center" vertical="center" wrapText="1"/>
    </xf>
    <xf numFmtId="44" fontId="21" fillId="35" borderId="10" xfId="0" applyNumberFormat="1" applyFont="1" applyFill="1" applyBorder="1" applyAlignment="1">
      <alignment horizontal="right" vertical="center" wrapText="1"/>
    </xf>
    <xf numFmtId="10" fontId="21" fillId="35" borderId="10" xfId="0" applyNumberFormat="1" applyFont="1" applyFill="1" applyBorder="1" applyAlignment="1">
      <alignment horizontal="center" vertical="center" wrapText="1"/>
    </xf>
    <xf numFmtId="0" fontId="21" fillId="35" borderId="10" xfId="0" applyFont="1" applyFill="1" applyBorder="1" applyAlignment="1">
      <alignment horizontal="center" vertical="center" wrapText="1"/>
    </xf>
    <xf numFmtId="0" fontId="21" fillId="35" borderId="10" xfId="0" quotePrefix="1" applyFont="1" applyFill="1" applyBorder="1" applyAlignment="1">
      <alignment horizontal="left" vertical="center" wrapText="1"/>
    </xf>
    <xf numFmtId="167" fontId="21" fillId="35" borderId="20" xfId="0" applyNumberFormat="1" applyFont="1" applyFill="1" applyBorder="1" applyAlignment="1">
      <alignment horizontal="center" vertical="center" wrapText="1"/>
    </xf>
    <xf numFmtId="164" fontId="51" fillId="40" borderId="10" xfId="0" applyNumberFormat="1" applyFont="1" applyFill="1" applyBorder="1" applyAlignment="1">
      <alignment horizontal="left" vertical="center" wrapText="1"/>
    </xf>
    <xf numFmtId="164" fontId="51" fillId="40" borderId="10" xfId="0" applyNumberFormat="1" applyFont="1" applyFill="1" applyBorder="1" applyAlignment="1">
      <alignment horizontal="center" vertical="center" wrapText="1"/>
    </xf>
    <xf numFmtId="0" fontId="51" fillId="40" borderId="10" xfId="0" applyFont="1" applyFill="1" applyBorder="1" applyAlignment="1">
      <alignment horizontal="center" vertical="center" wrapText="1"/>
    </xf>
    <xf numFmtId="0" fontId="51" fillId="40" borderId="10" xfId="0" quotePrefix="1" applyFont="1" applyFill="1" applyBorder="1" applyAlignment="1">
      <alignment horizontal="left" vertical="center" wrapText="1"/>
    </xf>
    <xf numFmtId="0" fontId="51" fillId="40" borderId="10" xfId="42" applyFont="1" applyFill="1" applyBorder="1" applyAlignment="1">
      <alignment vertical="center" wrapText="1"/>
    </xf>
    <xf numFmtId="165" fontId="51" fillId="40" borderId="10" xfId="0" applyNumberFormat="1" applyFont="1" applyFill="1" applyBorder="1" applyAlignment="1">
      <alignment horizontal="left" vertical="center" wrapText="1"/>
    </xf>
    <xf numFmtId="165" fontId="51" fillId="40" borderId="10" xfId="0" quotePrefix="1" applyNumberFormat="1" applyFont="1" applyFill="1" applyBorder="1" applyAlignment="1">
      <alignment horizontal="center" vertical="center" wrapText="1"/>
    </xf>
    <xf numFmtId="0" fontId="51" fillId="40" borderId="10" xfId="0" quotePrefix="1" applyFont="1" applyFill="1" applyBorder="1" applyAlignment="1">
      <alignment horizontal="center" vertical="center" wrapText="1"/>
    </xf>
    <xf numFmtId="0" fontId="51" fillId="40" borderId="10" xfId="0" applyFont="1" applyFill="1" applyBorder="1" applyAlignment="1">
      <alignment horizontal="left" vertical="center" wrapText="1"/>
    </xf>
    <xf numFmtId="10" fontId="51" fillId="40" borderId="10" xfId="0" applyNumberFormat="1" applyFont="1" applyFill="1" applyBorder="1" applyAlignment="1">
      <alignment horizontal="center" vertical="center" wrapText="1"/>
    </xf>
    <xf numFmtId="167" fontId="51" fillId="40" borderId="20" xfId="0" applyNumberFormat="1" applyFont="1" applyFill="1" applyBorder="1" applyAlignment="1">
      <alignment horizontal="center" vertical="center" wrapText="1"/>
    </xf>
    <xf numFmtId="164" fontId="55" fillId="34" borderId="10" xfId="0" applyNumberFormat="1" applyFont="1" applyFill="1" applyBorder="1" applyAlignment="1">
      <alignment horizontal="left" vertical="center" wrapText="1"/>
    </xf>
    <xf numFmtId="164" fontId="19" fillId="34" borderId="10" xfId="0" applyNumberFormat="1" applyFont="1" applyFill="1" applyBorder="1" applyAlignment="1">
      <alignment horizontal="center" vertical="center" wrapText="1"/>
    </xf>
    <xf numFmtId="0" fontId="19" fillId="34" borderId="10" xfId="0" applyFont="1" applyFill="1" applyBorder="1" applyAlignment="1">
      <alignment horizontal="center" vertical="center" wrapText="1"/>
    </xf>
    <xf numFmtId="0" fontId="19" fillId="34" borderId="10" xfId="0" quotePrefix="1" applyFont="1" applyFill="1" applyBorder="1" applyAlignment="1">
      <alignment horizontal="left" vertical="center" wrapText="1"/>
    </xf>
    <xf numFmtId="0" fontId="19" fillId="34" borderId="10" xfId="42" applyFont="1" applyFill="1" applyBorder="1" applyAlignment="1">
      <alignment vertical="center" wrapText="1"/>
    </xf>
    <xf numFmtId="0" fontId="57" fillId="34" borderId="10" xfId="0" applyFont="1" applyFill="1" applyBorder="1" applyAlignment="1">
      <alignment vertical="center" wrapText="1"/>
    </xf>
    <xf numFmtId="165" fontId="19" fillId="34" borderId="10" xfId="0" quotePrefix="1" applyNumberFormat="1" applyFont="1" applyFill="1" applyBorder="1" applyAlignment="1">
      <alignment horizontal="center" vertical="center" wrapText="1"/>
    </xf>
    <xf numFmtId="0" fontId="19" fillId="34" borderId="10" xfId="0" quotePrefix="1" applyFont="1" applyFill="1" applyBorder="1" applyAlignment="1">
      <alignment horizontal="center" vertical="center" wrapText="1"/>
    </xf>
    <xf numFmtId="44" fontId="19" fillId="34" borderId="10" xfId="0" applyNumberFormat="1" applyFont="1" applyFill="1" applyBorder="1" applyAlignment="1">
      <alignment horizontal="right" vertical="center" wrapText="1"/>
    </xf>
    <xf numFmtId="10" fontId="19" fillId="34" borderId="10" xfId="0" applyNumberFormat="1" applyFont="1" applyFill="1" applyBorder="1" applyAlignment="1">
      <alignment horizontal="center" vertical="center" wrapText="1"/>
    </xf>
    <xf numFmtId="167" fontId="19" fillId="34" borderId="20" xfId="0" applyNumberFormat="1" applyFont="1" applyFill="1" applyBorder="1" applyAlignment="1">
      <alignment horizontal="center" vertical="center" wrapText="1"/>
    </xf>
    <xf numFmtId="164" fontId="21" fillId="38" borderId="10" xfId="0" applyNumberFormat="1" applyFont="1" applyFill="1" applyBorder="1" applyAlignment="1">
      <alignment horizontal="left" vertical="center" wrapText="1"/>
    </xf>
    <xf numFmtId="164" fontId="21" fillId="38" borderId="10" xfId="0" applyNumberFormat="1" applyFont="1" applyFill="1" applyBorder="1" applyAlignment="1">
      <alignment horizontal="center" vertical="center" wrapText="1"/>
    </xf>
    <xf numFmtId="0" fontId="24" fillId="38" borderId="10" xfId="0" applyFont="1" applyFill="1" applyBorder="1" applyAlignment="1">
      <alignment horizontal="center" vertical="center" wrapText="1"/>
    </xf>
    <xf numFmtId="0" fontId="21" fillId="38" borderId="10" xfId="0" applyFont="1" applyFill="1" applyBorder="1" applyAlignment="1">
      <alignment horizontal="center" vertical="center" wrapText="1"/>
    </xf>
    <xf numFmtId="0" fontId="21" fillId="38" borderId="10" xfId="0" quotePrefix="1" applyFont="1" applyFill="1" applyBorder="1" applyAlignment="1">
      <alignment horizontal="left" vertical="center" wrapText="1"/>
    </xf>
    <xf numFmtId="0" fontId="21" fillId="38" borderId="10" xfId="42" applyFont="1" applyFill="1" applyBorder="1" applyAlignment="1">
      <alignment vertical="center" wrapText="1"/>
    </xf>
    <xf numFmtId="165" fontId="21" fillId="38" borderId="10" xfId="0" applyNumberFormat="1" applyFont="1" applyFill="1" applyBorder="1" applyAlignment="1">
      <alignment horizontal="left" vertical="center" wrapText="1"/>
    </xf>
    <xf numFmtId="165" fontId="21" fillId="38" borderId="10" xfId="0" quotePrefix="1" applyNumberFormat="1" applyFont="1" applyFill="1" applyBorder="1" applyAlignment="1">
      <alignment horizontal="center" vertical="center" wrapText="1"/>
    </xf>
    <xf numFmtId="0" fontId="21" fillId="38" borderId="10" xfId="0" quotePrefix="1" applyFont="1" applyFill="1" applyBorder="1" applyAlignment="1">
      <alignment horizontal="center" vertical="center" wrapText="1"/>
    </xf>
    <xf numFmtId="44" fontId="21" fillId="38" borderId="10" xfId="0" applyNumberFormat="1" applyFont="1" applyFill="1" applyBorder="1" applyAlignment="1">
      <alignment horizontal="right" vertical="center" wrapText="1"/>
    </xf>
    <xf numFmtId="10" fontId="46" fillId="38" borderId="10" xfId="0" applyNumberFormat="1" applyFont="1" applyFill="1" applyBorder="1" applyAlignment="1">
      <alignment horizontal="center" vertical="center" wrapText="1"/>
    </xf>
    <xf numFmtId="10" fontId="21" fillId="38" borderId="10" xfId="0" applyNumberFormat="1" applyFont="1" applyFill="1" applyBorder="1" applyAlignment="1">
      <alignment horizontal="center" vertical="center" wrapText="1"/>
    </xf>
    <xf numFmtId="167" fontId="21" fillId="38" borderId="20" xfId="0" applyNumberFormat="1" applyFont="1" applyFill="1" applyBorder="1" applyAlignment="1">
      <alignment horizontal="center" vertical="center" wrapText="1"/>
    </xf>
    <xf numFmtId="0" fontId="56" fillId="35" borderId="10" xfId="0" applyFont="1" applyFill="1" applyBorder="1" applyAlignment="1">
      <alignment horizontal="center" vertical="center" wrapText="1"/>
    </xf>
    <xf numFmtId="164" fontId="31" fillId="40" borderId="10" xfId="0" applyNumberFormat="1" applyFont="1" applyFill="1" applyBorder="1" applyAlignment="1">
      <alignment horizontal="left" vertical="center" wrapText="1"/>
    </xf>
    <xf numFmtId="0" fontId="31" fillId="40" borderId="10" xfId="42" applyFont="1" applyFill="1" applyBorder="1" applyAlignment="1">
      <alignment vertical="center" wrapText="1"/>
    </xf>
    <xf numFmtId="165" fontId="31" fillId="40" borderId="10" xfId="0" applyNumberFormat="1" applyFont="1" applyFill="1" applyBorder="1" applyAlignment="1">
      <alignment horizontal="left" vertical="center" wrapText="1"/>
    </xf>
    <xf numFmtId="165" fontId="31" fillId="40" borderId="10" xfId="0" quotePrefix="1" applyNumberFormat="1" applyFont="1" applyFill="1" applyBorder="1" applyAlignment="1">
      <alignment horizontal="center" vertical="center" wrapText="1"/>
    </xf>
    <xf numFmtId="44" fontId="31" fillId="0" borderId="10" xfId="0" applyNumberFormat="1" applyFont="1" applyBorder="1" applyAlignment="1">
      <alignment horizontal="right" vertical="center" wrapText="1"/>
    </xf>
    <xf numFmtId="164" fontId="31" fillId="0" borderId="10" xfId="0" applyNumberFormat="1" applyFont="1" applyBorder="1" applyAlignment="1">
      <alignment horizontal="left" vertical="center" wrapText="1"/>
    </xf>
    <xf numFmtId="164" fontId="31" fillId="0" borderId="10" xfId="0" applyNumberFormat="1" applyFont="1" applyBorder="1" applyAlignment="1">
      <alignment horizontal="center" vertical="center" wrapText="1"/>
    </xf>
    <xf numFmtId="0" fontId="31" fillId="39" borderId="10"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0" xfId="0" quotePrefix="1" applyFont="1" applyBorder="1" applyAlignment="1">
      <alignment horizontal="left" vertical="center" wrapText="1"/>
    </xf>
    <xf numFmtId="0" fontId="31" fillId="0" borderId="10" xfId="42" applyFont="1" applyBorder="1" applyAlignment="1">
      <alignment vertical="center" wrapText="1"/>
    </xf>
    <xf numFmtId="0" fontId="31" fillId="0" borderId="10" xfId="0" applyFont="1" applyBorder="1" applyAlignment="1">
      <alignment vertical="center" wrapText="1"/>
    </xf>
    <xf numFmtId="165" fontId="31" fillId="0" borderId="10" xfId="0" quotePrefix="1" applyNumberFormat="1" applyFont="1" applyBorder="1" applyAlignment="1">
      <alignment horizontal="center" vertical="center" wrapText="1"/>
    </xf>
    <xf numFmtId="0" fontId="31" fillId="0" borderId="10" xfId="0" quotePrefix="1" applyFont="1" applyBorder="1" applyAlignment="1">
      <alignment horizontal="center" vertical="center" wrapText="1"/>
    </xf>
    <xf numFmtId="10" fontId="31" fillId="0" borderId="10" xfId="0" applyNumberFormat="1" applyFont="1" applyBorder="1" applyAlignment="1">
      <alignment horizontal="center" vertical="center" wrapText="1"/>
    </xf>
    <xf numFmtId="167" fontId="31" fillId="0" borderId="20" xfId="0" applyNumberFormat="1" applyFont="1" applyBorder="1" applyAlignment="1">
      <alignment horizontal="center" vertical="center" wrapText="1"/>
    </xf>
    <xf numFmtId="0" fontId="46" fillId="40" borderId="40" xfId="0" applyFont="1" applyFill="1" applyBorder="1" applyAlignment="1">
      <alignment horizontal="center" vertical="center" wrapText="1"/>
    </xf>
    <xf numFmtId="0" fontId="31" fillId="0" borderId="10" xfId="0" applyFont="1" applyBorder="1" applyAlignment="1">
      <alignment wrapText="1"/>
    </xf>
    <xf numFmtId="165" fontId="31" fillId="0" borderId="10" xfId="0" applyNumberFormat="1" applyFont="1" applyBorder="1" applyAlignment="1">
      <alignment horizontal="center" wrapText="1"/>
    </xf>
    <xf numFmtId="164" fontId="19" fillId="36" borderId="10" xfId="0" applyNumberFormat="1" applyFont="1" applyFill="1" applyBorder="1" applyAlignment="1">
      <alignment horizontal="left" vertical="center" wrapText="1"/>
    </xf>
    <xf numFmtId="164" fontId="19" fillId="36" borderId="10" xfId="0" applyNumberFormat="1" applyFont="1" applyFill="1" applyBorder="1" applyAlignment="1">
      <alignment horizontal="center" vertical="center" wrapText="1"/>
    </xf>
    <xf numFmtId="0" fontId="19" fillId="36" borderId="10" xfId="0" applyFont="1" applyFill="1" applyBorder="1" applyAlignment="1">
      <alignment horizontal="center" vertical="center" wrapText="1"/>
    </xf>
    <xf numFmtId="0" fontId="19" fillId="36" borderId="10" xfId="0" quotePrefix="1" applyFont="1" applyFill="1" applyBorder="1" applyAlignment="1">
      <alignment horizontal="left" vertical="center" wrapText="1"/>
    </xf>
    <xf numFmtId="0" fontId="19" fillId="36" borderId="10" xfId="42" applyFont="1" applyFill="1" applyBorder="1" applyAlignment="1">
      <alignment vertical="center" wrapText="1"/>
    </xf>
    <xf numFmtId="0" fontId="57" fillId="36" borderId="10" xfId="0" applyFont="1" applyFill="1" applyBorder="1" applyAlignment="1">
      <alignment vertical="center" wrapText="1"/>
    </xf>
    <xf numFmtId="165" fontId="57" fillId="36" borderId="10" xfId="0" applyNumberFormat="1" applyFont="1" applyFill="1" applyBorder="1" applyAlignment="1">
      <alignment horizontal="center" vertical="center" wrapText="1"/>
    </xf>
    <xf numFmtId="0" fontId="19" fillId="36" borderId="10" xfId="0" quotePrefix="1" applyFont="1" applyFill="1" applyBorder="1" applyAlignment="1">
      <alignment horizontal="center" vertical="center" wrapText="1"/>
    </xf>
    <xf numFmtId="44" fontId="19" fillId="36" borderId="10" xfId="0" applyNumberFormat="1" applyFont="1" applyFill="1" applyBorder="1" applyAlignment="1">
      <alignment horizontal="right" vertical="center" wrapText="1"/>
    </xf>
    <xf numFmtId="44" fontId="49" fillId="36" borderId="10" xfId="0" applyNumberFormat="1" applyFont="1" applyFill="1" applyBorder="1" applyAlignment="1">
      <alignment horizontal="right" vertical="center" wrapText="1"/>
    </xf>
    <xf numFmtId="10" fontId="49" fillId="36" borderId="10" xfId="0" applyNumberFormat="1" applyFont="1" applyFill="1" applyBorder="1" applyAlignment="1">
      <alignment horizontal="center" vertical="center" wrapText="1"/>
    </xf>
    <xf numFmtId="10" fontId="19" fillId="36" borderId="10" xfId="0" applyNumberFormat="1" applyFont="1" applyFill="1" applyBorder="1" applyAlignment="1">
      <alignment horizontal="center" vertical="center" wrapText="1"/>
    </xf>
    <xf numFmtId="167" fontId="19" fillId="36" borderId="20" xfId="0" applyNumberFormat="1" applyFont="1" applyFill="1" applyBorder="1" applyAlignment="1">
      <alignment horizontal="center" vertical="center" wrapText="1"/>
    </xf>
    <xf numFmtId="0" fontId="24" fillId="35" borderId="10" xfId="0" applyFont="1" applyFill="1" applyBorder="1" applyAlignment="1">
      <alignment vertical="center" wrapText="1"/>
    </xf>
    <xf numFmtId="165" fontId="24" fillId="35" borderId="10" xfId="0" applyNumberFormat="1" applyFont="1" applyFill="1" applyBorder="1" applyAlignment="1">
      <alignment horizontal="center" vertical="center" wrapText="1"/>
    </xf>
    <xf numFmtId="0" fontId="46" fillId="35" borderId="10" xfId="0" applyFont="1" applyFill="1" applyBorder="1" applyAlignment="1">
      <alignment wrapText="1"/>
    </xf>
    <xf numFmtId="165" fontId="46" fillId="35" borderId="10" xfId="0" applyNumberFormat="1" applyFont="1" applyFill="1" applyBorder="1" applyAlignment="1">
      <alignment horizontal="center" wrapText="1"/>
    </xf>
    <xf numFmtId="0" fontId="48" fillId="34" borderId="10" xfId="0" applyFont="1" applyFill="1" applyBorder="1" applyAlignment="1">
      <alignment wrapText="1"/>
    </xf>
    <xf numFmtId="164" fontId="57" fillId="38" borderId="10" xfId="0" applyNumberFormat="1" applyFont="1" applyFill="1" applyBorder="1" applyAlignment="1">
      <alignment horizontal="left" vertical="center" wrapText="1"/>
    </xf>
    <xf numFmtId="164" fontId="57" fillId="38" borderId="10" xfId="0" applyNumberFormat="1" applyFont="1" applyFill="1" applyBorder="1" applyAlignment="1">
      <alignment horizontal="center" vertical="center" wrapText="1"/>
    </xf>
    <xf numFmtId="0" fontId="57" fillId="38" borderId="10" xfId="0" applyFont="1" applyFill="1" applyBorder="1" applyAlignment="1">
      <alignment horizontal="center" vertical="center" wrapText="1"/>
    </xf>
    <xf numFmtId="0" fontId="57" fillId="38" borderId="10" xfId="0" quotePrefix="1" applyFont="1" applyFill="1" applyBorder="1" applyAlignment="1">
      <alignment horizontal="left" vertical="center" wrapText="1"/>
    </xf>
    <xf numFmtId="0" fontId="57" fillId="38" borderId="10" xfId="42" applyFont="1" applyFill="1" applyBorder="1" applyAlignment="1">
      <alignment vertical="center" wrapText="1"/>
    </xf>
    <xf numFmtId="0" fontId="16" fillId="38" borderId="10" xfId="0" applyFont="1" applyFill="1" applyBorder="1" applyAlignment="1">
      <alignment wrapText="1"/>
    </xf>
    <xf numFmtId="165" fontId="57" fillId="38" borderId="10" xfId="0" quotePrefix="1" applyNumberFormat="1" applyFont="1" applyFill="1" applyBorder="1" applyAlignment="1">
      <alignment horizontal="center" vertical="center" wrapText="1"/>
    </xf>
    <xf numFmtId="0" fontId="57" fillId="38" borderId="10" xfId="0" quotePrefix="1" applyFont="1" applyFill="1" applyBorder="1" applyAlignment="1">
      <alignment horizontal="center" vertical="center" wrapText="1"/>
    </xf>
    <xf numFmtId="44" fontId="57" fillId="38" borderId="10" xfId="0" applyNumberFormat="1" applyFont="1" applyFill="1" applyBorder="1" applyAlignment="1">
      <alignment horizontal="right" vertical="center" wrapText="1"/>
    </xf>
    <xf numFmtId="10" fontId="57" fillId="38" borderId="10" xfId="0" applyNumberFormat="1" applyFont="1" applyFill="1" applyBorder="1" applyAlignment="1">
      <alignment horizontal="center" vertical="center" wrapText="1"/>
    </xf>
    <xf numFmtId="167" fontId="57" fillId="38" borderId="20" xfId="0" applyNumberFormat="1" applyFont="1" applyFill="1" applyBorder="1" applyAlignment="1">
      <alignment horizontal="center" vertical="center" wrapText="1"/>
    </xf>
    <xf numFmtId="164" fontId="32" fillId="40" borderId="10" xfId="0" applyNumberFormat="1" applyFont="1" applyFill="1" applyBorder="1" applyAlignment="1">
      <alignment horizontal="left" vertical="center" wrapText="1"/>
    </xf>
    <xf numFmtId="164" fontId="32" fillId="40" borderId="10" xfId="0" applyNumberFormat="1" applyFont="1" applyFill="1" applyBorder="1" applyAlignment="1">
      <alignment horizontal="center" vertical="center" wrapText="1"/>
    </xf>
    <xf numFmtId="0" fontId="32" fillId="40" borderId="10" xfId="0" applyFont="1" applyFill="1" applyBorder="1" applyAlignment="1">
      <alignment horizontal="center" vertical="center" wrapText="1"/>
    </xf>
    <xf numFmtId="0" fontId="32" fillId="40" borderId="10" xfId="0" quotePrefix="1" applyFont="1" applyFill="1" applyBorder="1" applyAlignment="1">
      <alignment horizontal="left" vertical="center" wrapText="1"/>
    </xf>
    <xf numFmtId="0" fontId="32" fillId="40" borderId="10" xfId="42" applyFont="1" applyFill="1" applyBorder="1" applyAlignment="1">
      <alignment vertical="center" wrapText="1"/>
    </xf>
    <xf numFmtId="165" fontId="32" fillId="40" borderId="10" xfId="0" applyNumberFormat="1" applyFont="1" applyFill="1" applyBorder="1" applyAlignment="1">
      <alignment horizontal="left" vertical="center" wrapText="1"/>
    </xf>
    <xf numFmtId="165" fontId="32" fillId="40" borderId="10" xfId="0" quotePrefix="1" applyNumberFormat="1" applyFont="1" applyFill="1" applyBorder="1" applyAlignment="1">
      <alignment horizontal="center" vertical="center" wrapText="1"/>
    </xf>
    <xf numFmtId="0" fontId="32" fillId="40" borderId="10" xfId="0" quotePrefix="1" applyFont="1" applyFill="1" applyBorder="1" applyAlignment="1">
      <alignment horizontal="center" vertical="center" wrapText="1"/>
    </xf>
    <xf numFmtId="44" fontId="32" fillId="40" borderId="10" xfId="0" applyNumberFormat="1" applyFont="1" applyFill="1" applyBorder="1" applyAlignment="1">
      <alignment horizontal="right" vertical="center" wrapText="1"/>
    </xf>
    <xf numFmtId="10" fontId="32" fillId="40" borderId="10" xfId="0" applyNumberFormat="1" applyFont="1" applyFill="1" applyBorder="1" applyAlignment="1">
      <alignment horizontal="center" vertical="center" wrapText="1"/>
    </xf>
    <xf numFmtId="167" fontId="32" fillId="40" borderId="20" xfId="0" applyNumberFormat="1" applyFont="1" applyFill="1" applyBorder="1" applyAlignment="1">
      <alignment horizontal="center" vertical="center" wrapText="1"/>
    </xf>
    <xf numFmtId="0" fontId="45" fillId="35" borderId="10" xfId="0" applyFont="1" applyFill="1" applyBorder="1" applyAlignment="1">
      <alignment horizontal="left" wrapText="1"/>
    </xf>
    <xf numFmtId="167" fontId="49" fillId="35" borderId="20" xfId="0" applyNumberFormat="1" applyFont="1" applyFill="1" applyBorder="1" applyAlignment="1">
      <alignment horizontal="center" vertical="center" wrapText="1"/>
    </xf>
    <xf numFmtId="0" fontId="45" fillId="35" borderId="10" xfId="0" applyFont="1" applyFill="1" applyBorder="1" applyAlignment="1">
      <alignment wrapText="1"/>
    </xf>
    <xf numFmtId="164" fontId="21" fillId="40" borderId="10" xfId="0" applyNumberFormat="1" applyFont="1" applyFill="1" applyBorder="1" applyAlignment="1">
      <alignment horizontal="left" vertical="center" wrapText="1"/>
    </xf>
    <xf numFmtId="164" fontId="21" fillId="40" borderId="10" xfId="0" applyNumberFormat="1" applyFont="1" applyFill="1" applyBorder="1" applyAlignment="1">
      <alignment horizontal="center" vertical="center" wrapText="1"/>
    </xf>
    <xf numFmtId="0" fontId="21" fillId="40" borderId="10" xfId="0" quotePrefix="1" applyFont="1" applyFill="1" applyBorder="1" applyAlignment="1">
      <alignment horizontal="left" vertical="center" wrapText="1"/>
    </xf>
    <xf numFmtId="0" fontId="21" fillId="40" borderId="10" xfId="42" applyFont="1" applyFill="1" applyBorder="1" applyAlignment="1">
      <alignment vertical="center" wrapText="1"/>
    </xf>
    <xf numFmtId="165" fontId="21" fillId="40" borderId="10" xfId="0" applyNumberFormat="1" applyFont="1" applyFill="1" applyBorder="1" applyAlignment="1">
      <alignment horizontal="center" vertical="center" wrapText="1"/>
    </xf>
    <xf numFmtId="165" fontId="21" fillId="40" borderId="10" xfId="0" quotePrefix="1" applyNumberFormat="1" applyFont="1" applyFill="1" applyBorder="1" applyAlignment="1">
      <alignment horizontal="center" vertical="center" wrapText="1"/>
    </xf>
    <xf numFmtId="0" fontId="21" fillId="40" borderId="10" xfId="0" quotePrefix="1" applyFont="1" applyFill="1" applyBorder="1" applyAlignment="1">
      <alignment horizontal="center" vertical="center" wrapText="1"/>
    </xf>
    <xf numFmtId="0" fontId="21" fillId="40" borderId="10" xfId="0" applyFont="1" applyFill="1" applyBorder="1" applyAlignment="1">
      <alignment horizontal="center" vertical="center" wrapText="1"/>
    </xf>
    <xf numFmtId="44" fontId="21" fillId="40" borderId="10" xfId="0" applyNumberFormat="1" applyFont="1" applyFill="1" applyBorder="1" applyAlignment="1">
      <alignment horizontal="right" vertical="center" wrapText="1"/>
    </xf>
    <xf numFmtId="167" fontId="21" fillId="40" borderId="20" xfId="0" applyNumberFormat="1" applyFont="1" applyFill="1" applyBorder="1" applyAlignment="1">
      <alignment horizontal="center" vertical="center" wrapText="1"/>
    </xf>
    <xf numFmtId="0" fontId="21" fillId="33" borderId="10" xfId="0" applyFont="1" applyFill="1" applyBorder="1" applyAlignment="1">
      <alignment horizontal="left" vertical="center" wrapText="1"/>
    </xf>
    <xf numFmtId="164" fontId="21" fillId="33" borderId="10" xfId="0" applyNumberFormat="1" applyFont="1" applyFill="1" applyBorder="1" applyAlignment="1">
      <alignment horizontal="center" vertical="center" wrapText="1"/>
    </xf>
    <xf numFmtId="0" fontId="21" fillId="33" borderId="10" xfId="0" applyFont="1" applyFill="1" applyBorder="1" applyAlignment="1">
      <alignment horizontal="center" vertical="center" wrapText="1"/>
    </xf>
    <xf numFmtId="0" fontId="21" fillId="33" borderId="10" xfId="0" applyFont="1" applyFill="1" applyBorder="1" applyAlignment="1">
      <alignment vertical="center" wrapText="1"/>
    </xf>
    <xf numFmtId="165" fontId="21" fillId="33" borderId="10" xfId="0" applyNumberFormat="1" applyFont="1" applyFill="1" applyBorder="1" applyAlignment="1">
      <alignment horizontal="center" vertical="center" wrapText="1"/>
    </xf>
    <xf numFmtId="1" fontId="21" fillId="33" borderId="10" xfId="0" applyNumberFormat="1" applyFont="1" applyFill="1" applyBorder="1" applyAlignment="1">
      <alignment horizontal="center" vertical="center" wrapText="1"/>
    </xf>
    <xf numFmtId="44" fontId="21" fillId="33" borderId="10" xfId="0" applyNumberFormat="1" applyFont="1" applyFill="1" applyBorder="1" applyAlignment="1">
      <alignment horizontal="right" vertical="center" wrapText="1"/>
    </xf>
    <xf numFmtId="10" fontId="21" fillId="33" borderId="10" xfId="0" applyNumberFormat="1" applyFont="1" applyFill="1" applyBorder="1" applyAlignment="1">
      <alignment horizontal="center" vertical="center" wrapText="1"/>
    </xf>
    <xf numFmtId="0" fontId="21" fillId="33" borderId="20" xfId="0" applyFont="1" applyFill="1" applyBorder="1" applyAlignment="1">
      <alignment horizontal="center" vertical="center" wrapText="1"/>
    </xf>
    <xf numFmtId="3" fontId="21" fillId="0" borderId="10" xfId="0" applyNumberFormat="1" applyFont="1" applyBorder="1" applyAlignment="1">
      <alignment horizontal="right" vertical="center" wrapText="1"/>
    </xf>
    <xf numFmtId="44" fontId="21" fillId="0" borderId="20" xfId="0" applyNumberFormat="1" applyFont="1" applyBorder="1" applyAlignment="1">
      <alignment horizontal="right" vertical="center" wrapText="1"/>
    </xf>
    <xf numFmtId="0" fontId="21" fillId="0" borderId="49" xfId="0" applyFont="1" applyBorder="1" applyAlignment="1">
      <alignment vertical="center" wrapText="1"/>
    </xf>
    <xf numFmtId="0" fontId="19" fillId="0" borderId="50" xfId="0" applyFont="1" applyBorder="1" applyAlignment="1">
      <alignment horizontal="center" vertical="center" wrapText="1"/>
    </xf>
    <xf numFmtId="165" fontId="19" fillId="0" borderId="50" xfId="0" applyNumberFormat="1" applyFont="1" applyBorder="1" applyAlignment="1">
      <alignment horizontal="center" vertical="center" wrapText="1"/>
    </xf>
    <xf numFmtId="0" fontId="19" fillId="0" borderId="50" xfId="0" applyFont="1" applyBorder="1" applyAlignment="1">
      <alignment horizontal="left" vertical="center" wrapText="1"/>
    </xf>
    <xf numFmtId="0" fontId="19" fillId="0" borderId="51" xfId="0" applyFont="1" applyBorder="1" applyAlignment="1">
      <alignment horizontal="center" vertical="center" wrapText="1"/>
    </xf>
    <xf numFmtId="0" fontId="14" fillId="0" borderId="10" xfId="0" applyFont="1" applyFill="1" applyBorder="1" applyAlignment="1">
      <alignment wrapText="1"/>
    </xf>
    <xf numFmtId="0" fontId="14" fillId="0" borderId="10" xfId="0" applyFont="1" applyBorder="1" applyAlignment="1">
      <alignment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PAY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4C3-4703-AFB2-6EDC2E8FC3F7}"/>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4C3-4703-AFB2-6EDC2E8FC3F7}"/>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4C3-4703-AFB2-6EDC2E8FC3F7}"/>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4C3-4703-AFB2-6EDC2E8FC3F7}"/>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4C3-4703-AFB2-6EDC2E8FC3F7}"/>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4C3-4703-AFB2-6EDC2E8FC3F7}"/>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E-578A-4072-BA40-81A282ACF86A}"/>
              </c:ext>
            </c:extLst>
          </c:dPt>
          <c:dLbls>
            <c:dLbl>
              <c:idx val="0"/>
              <c:layout>
                <c:manualLayout>
                  <c:x val="0.14827927336869223"/>
                  <c:y val="-2.8216672943210059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4C3-4703-AFB2-6EDC2E8FC3F7}"/>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3-D4C3-4703-AFB2-6EDC2E8FC3F7}"/>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5-D4C3-4703-AFB2-6EDC2E8FC3F7}"/>
                </c:ext>
              </c:extLst>
            </c:dLbl>
            <c:dLbl>
              <c:idx val="3"/>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D4C3-4703-AFB2-6EDC2E8FC3F7}"/>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9-D4C3-4703-AFB2-6EDC2E8FC3F7}"/>
                </c:ext>
              </c:extLst>
            </c:dLbl>
            <c:dLbl>
              <c:idx val="5"/>
              <c:layout>
                <c:manualLayout>
                  <c:x val="-0.25378567941949248"/>
                  <c:y val="3.103834023753106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4C3-4703-AFB2-6EDC2E8FC3F7}"/>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1E-578A-4072-BA40-81A282ACF86A}"/>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Money'!$E$22:$E$28</c:f>
              <c:strCache>
                <c:ptCount val="7"/>
                <c:pt idx="0">
                  <c:v>Charity</c:v>
                </c:pt>
                <c:pt idx="1">
                  <c:v>Food Truck</c:v>
                </c:pt>
                <c:pt idx="2">
                  <c:v>Commercial</c:v>
                </c:pt>
                <c:pt idx="3">
                  <c:v>Political</c:v>
                </c:pt>
                <c:pt idx="4">
                  <c:v>Sponsor</c:v>
                </c:pt>
                <c:pt idx="5">
                  <c:v>Marching Band</c:v>
                </c:pt>
                <c:pt idx="6">
                  <c:v>Section A</c:v>
                </c:pt>
              </c:strCache>
            </c:strRef>
          </c:cat>
          <c:val>
            <c:numRef>
              <c:f>'Chart Money'!$F$22:$F$28</c:f>
              <c:numCache>
                <c:formatCode>General</c:formatCode>
                <c:ptCount val="7"/>
                <c:pt idx="0">
                  <c:v>38</c:v>
                </c:pt>
                <c:pt idx="1">
                  <c:v>7</c:v>
                </c:pt>
                <c:pt idx="2">
                  <c:v>34</c:v>
                </c:pt>
                <c:pt idx="3">
                  <c:v>8</c:v>
                </c:pt>
                <c:pt idx="4">
                  <c:v>3</c:v>
                </c:pt>
                <c:pt idx="5">
                  <c:v>5</c:v>
                </c:pt>
                <c:pt idx="6">
                  <c:v>4</c:v>
                </c:pt>
              </c:numCache>
            </c:numRef>
          </c:val>
          <c:extLst>
            <c:ext xmlns:c16="http://schemas.microsoft.com/office/drawing/2014/chart" uri="{C3380CC4-5D6E-409C-BE32-E72D297353CC}">
              <c16:uniqueId val="{0000000C-D4C3-4703-AFB2-6EDC2E8FC3F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ENTRY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A6C-470B-9EF8-ED3875CE17F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A6C-470B-9EF8-ED3875CE17F1}"/>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A6C-470B-9EF8-ED3875CE17F1}"/>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A6C-470B-9EF8-ED3875CE17F1}"/>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A6C-470B-9EF8-ED3875CE17F1}"/>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A6C-470B-9EF8-ED3875CE17F1}"/>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DA6C-470B-9EF8-ED3875CE17F1}"/>
              </c:ext>
            </c:extLst>
          </c:dPt>
          <c:dLbls>
            <c:dLbl>
              <c:idx val="0"/>
              <c:layout>
                <c:manualLayout>
                  <c:x val="0.26519177737093036"/>
                  <c:y val="1.5467718273797931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A6C-470B-9EF8-ED3875CE17F1}"/>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94B8F0-649B-4834-944D-916C5473F229}" type="CATEGORYNAME">
                      <a:rPr lang="en-US"/>
                      <a:pPr>
                        <a:defRPr>
                          <a:solidFill>
                            <a:schemeClr val="accent1"/>
                          </a:solidFill>
                        </a:defRPr>
                      </a:pPr>
                      <a:t>[CATEGORY NAME]</a:t>
                    </a:fld>
                    <a:r>
                      <a:rPr lang="en-US" baseline="0"/>
                      <a:t>, 499 </a:t>
                    </a:r>
                    <a:fld id="{615011AF-904D-435B-B665-28AE42A8B5DB}"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DA6C-470B-9EF8-ED3875CE17F1}"/>
                </c:ext>
              </c:extLst>
            </c:dLbl>
            <c:dLbl>
              <c:idx val="2"/>
              <c:layout>
                <c:manualLayout>
                  <c:x val="-6.8436587708627192E-2"/>
                  <c:y val="4.259258017130936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A6C-470B-9EF8-ED3875CE17F1}"/>
                </c:ext>
              </c:extLst>
            </c:dLbl>
            <c:dLbl>
              <c:idx val="3"/>
              <c:layout>
                <c:manualLayout>
                  <c:x val="-0.14827927336869223"/>
                  <c:y val="1.819000219430840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478508262011544"/>
                      <c:h val="0.12305744218310039"/>
                    </c:manualLayout>
                  </c15:layout>
                  <c15:dlblFieldTable/>
                  <c15:showDataLabelsRange val="0"/>
                </c:ext>
                <c:ext xmlns:c16="http://schemas.microsoft.com/office/drawing/2014/chart" uri="{C3380CC4-5D6E-409C-BE32-E72D297353CC}">
                  <c16:uniqueId val="{00000007-DA6C-470B-9EF8-ED3875CE17F1}"/>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9-DA6C-470B-9EF8-ED3875CE17F1}"/>
                </c:ext>
              </c:extLst>
            </c:dLbl>
            <c:dLbl>
              <c:idx val="5"/>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A6C-470B-9EF8-ED3875CE17F1}"/>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0D-DA6C-470B-9EF8-ED3875CE17F1}"/>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Parade goers'!$F$24:$F$27</c:f>
              <c:strCache>
                <c:ptCount val="4"/>
                <c:pt idx="0">
                  <c:v>Charity</c:v>
                </c:pt>
                <c:pt idx="1">
                  <c:v>Commercial</c:v>
                </c:pt>
                <c:pt idx="2">
                  <c:v>Political</c:v>
                </c:pt>
                <c:pt idx="3">
                  <c:v>Marching Band</c:v>
                </c:pt>
              </c:strCache>
            </c:strRef>
          </c:cat>
          <c:val>
            <c:numRef>
              <c:f>'Chart Parade goers'!$G$24:$G$27</c:f>
              <c:numCache>
                <c:formatCode>0</c:formatCode>
                <c:ptCount val="4"/>
                <c:pt idx="0" formatCode="General">
                  <c:v>821</c:v>
                </c:pt>
                <c:pt idx="1">
                  <c:v>674</c:v>
                </c:pt>
                <c:pt idx="2">
                  <c:v>190</c:v>
                </c:pt>
                <c:pt idx="3" formatCode="General">
                  <c:v>215</c:v>
                </c:pt>
              </c:numCache>
            </c:numRef>
          </c:val>
          <c:extLst>
            <c:ext xmlns:c16="http://schemas.microsoft.com/office/drawing/2014/chart" uri="{C3380CC4-5D6E-409C-BE32-E72D297353CC}">
              <c16:uniqueId val="{0000000E-DA6C-470B-9EF8-ED3875CE17F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2</xdr:col>
      <xdr:colOff>190500</xdr:colOff>
      <xdr:row>0</xdr:row>
      <xdr:rowOff>149087</xdr:rowOff>
    </xdr:from>
    <xdr:to>
      <xdr:col>8</xdr:col>
      <xdr:colOff>512664</xdr:colOff>
      <xdr:row>20</xdr:row>
      <xdr:rowOff>94537</xdr:rowOff>
    </xdr:to>
    <xdr:graphicFrame macro="">
      <xdr:nvGraphicFramePr>
        <xdr:cNvPr id="2" name="Chart 1">
          <a:extLst>
            <a:ext uri="{FF2B5EF4-FFF2-40B4-BE49-F238E27FC236}">
              <a16:creationId xmlns:a16="http://schemas.microsoft.com/office/drawing/2014/main" id="{834799C4-1924-4213-9784-C60DD6137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209450</xdr:colOff>
      <xdr:row>4</xdr:row>
      <xdr:rowOff>111419</xdr:rowOff>
    </xdr:from>
    <xdr:to>
      <xdr:col>9</xdr:col>
      <xdr:colOff>91208</xdr:colOff>
      <xdr:row>22</xdr:row>
      <xdr:rowOff>111420</xdr:rowOff>
    </xdr:to>
    <xdr:graphicFrame macro="">
      <xdr:nvGraphicFramePr>
        <xdr:cNvPr id="2" name="Chart 1">
          <a:extLst>
            <a:ext uri="{FF2B5EF4-FFF2-40B4-BE49-F238E27FC236}">
              <a16:creationId xmlns:a16="http://schemas.microsoft.com/office/drawing/2014/main" id="{B1A8CD94-E962-4C37-91A4-9C48DC956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17</xdr:col>
      <xdr:colOff>209550</xdr:colOff>
      <xdr:row>35</xdr:row>
      <xdr:rowOff>95250</xdr:rowOff>
    </xdr:to>
    <xdr:sp macro="" textlink="">
      <xdr:nvSpPr>
        <xdr:cNvPr id="13313" name="AutoShape 1">
          <a:extLst>
            <a:ext uri="{FF2B5EF4-FFF2-40B4-BE49-F238E27FC236}">
              <a16:creationId xmlns:a16="http://schemas.microsoft.com/office/drawing/2014/main" id="{C283055E-3F73-4352-4470-4B770AB94BD9}"/>
            </a:ext>
          </a:extLst>
        </xdr:cNvPr>
        <xdr:cNvSpPr>
          <a:spLocks noChangeAspect="1" noChangeArrowheads="1"/>
        </xdr:cNvSpPr>
      </xdr:nvSpPr>
      <xdr:spPr bwMode="auto">
        <a:xfrm>
          <a:off x="3048000" y="1143000"/>
          <a:ext cx="10115550" cy="5429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2162175</xdr:colOff>
      <xdr:row>0</xdr:row>
      <xdr:rowOff>142875</xdr:rowOff>
    </xdr:from>
    <xdr:to>
      <xdr:col>0</xdr:col>
      <xdr:colOff>12080253</xdr:colOff>
      <xdr:row>28</xdr:row>
      <xdr:rowOff>76200</xdr:rowOff>
    </xdr:to>
    <xdr:pic>
      <xdr:nvPicPr>
        <xdr:cNvPr id="3" name="Picture 2">
          <a:extLst>
            <a:ext uri="{FF2B5EF4-FFF2-40B4-BE49-F238E27FC236}">
              <a16:creationId xmlns:a16="http://schemas.microsoft.com/office/drawing/2014/main" id="{D9D5ABA6-9BC7-199B-B726-829344F81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62175" y="142875"/>
          <a:ext cx="9918078" cy="5314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lancy, James" id="{7FCAACE3-3424-468D-A1CA-E71F2BFFA311}" userId="S::James.Clancy@illinoiscomptroller.gov::d9bfeba7-fa43-4f05-bb10-a749254d95e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9" dT="2026-01-25T20:53:11.68" personId="{7FCAACE3-3424-468D-A1CA-E71F2BFFA311}" id="{C2BE9EDA-34C8-4475-9C4D-84071D79AE4D}">
    <text>They did not complete the transaction $350</text>
  </threadedComment>
  <threadedComment ref="B38" dT="2026-02-08T16:29:01.71" personId="{7FCAACE3-3424-468D-A1CA-E71F2BFFA311}" id="{C2603280-4A32-4CD2-9A55-78791D786D64}">
    <text>Card got declined at Stripe Processing</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khose@sps186.org"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rubinkowski@yahoo.com" TargetMode="External"/><Relationship Id="rId1" Type="http://schemas.openxmlformats.org/officeDocument/2006/relationships/hyperlink" Target="mailto:rmw1996@yahoo.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DD328-B6DD-47EB-98EB-5A36B853C49A}">
  <dimension ref="A1:AU118"/>
  <sheetViews>
    <sheetView tabSelected="1" zoomScale="85" zoomScaleNormal="85" workbookViewId="0">
      <pane xSplit="2" ySplit="6" topLeftCell="C93" activePane="bottomRight" state="frozen"/>
      <selection pane="topRight" activeCell="C1" sqref="C1"/>
      <selection pane="bottomLeft" activeCell="A7" sqref="A7"/>
      <selection pane="bottomRight" activeCell="C95" sqref="C95"/>
    </sheetView>
  </sheetViews>
  <sheetFormatPr defaultColWidth="8.88671875" defaultRowHeight="18" x14ac:dyDescent="0.2"/>
  <cols>
    <col min="1" max="1" width="8.88671875" style="6"/>
    <col min="2" max="2" width="62.6640625" style="8" customWidth="1"/>
    <col min="3" max="3" width="22.77734375" style="12" customWidth="1"/>
    <col min="4" max="4" width="21.77734375" style="6" customWidth="1"/>
    <col min="5" max="5" width="20.6640625" style="18" customWidth="1"/>
    <col min="6" max="6" width="14.6640625" style="43" customWidth="1"/>
    <col min="7" max="7" width="15.109375" style="8" customWidth="1"/>
    <col min="8" max="8" width="42.44140625" style="6" customWidth="1"/>
    <col min="9" max="9" width="23.5546875" style="199" customWidth="1"/>
    <col min="10" max="10" width="38.77734375" style="8" customWidth="1"/>
    <col min="11" max="11" width="17.88671875" style="13" customWidth="1"/>
    <col min="12" max="12" width="39.44140625" style="8" customWidth="1"/>
    <col min="13" max="14" width="15.44140625" style="13" customWidth="1"/>
    <col min="15" max="15" width="20.109375" style="18" customWidth="1"/>
    <col min="16" max="16" width="12" style="18" customWidth="1"/>
    <col min="17" max="17" width="29.44140625" style="18" customWidth="1"/>
    <col min="18" max="18" width="19" style="33" customWidth="1"/>
    <col min="19" max="19" width="12.21875" style="11" customWidth="1"/>
    <col min="20" max="20" width="17.88671875" style="11" customWidth="1"/>
    <col min="21" max="21" width="11.6640625" style="11" customWidth="1"/>
    <col min="22" max="22" width="26.6640625" style="11" customWidth="1"/>
    <col min="23" max="23" width="14.109375" style="11" customWidth="1"/>
    <col min="24" max="25" width="17.33203125" style="11" customWidth="1"/>
    <col min="26" max="26" width="20.88671875" style="11" customWidth="1"/>
    <col min="27" max="27" width="17.88671875" style="46" customWidth="1"/>
    <col min="28" max="28" width="26" style="18" customWidth="1"/>
    <col min="29" max="29" width="21.88671875" style="8" customWidth="1"/>
    <col min="30" max="30" width="19.5546875" style="6" customWidth="1"/>
    <col min="31" max="31" width="8.88671875" style="6"/>
    <col min="32" max="32" width="14" style="6" customWidth="1"/>
    <col min="33" max="33" width="13.33203125" style="6" customWidth="1"/>
    <col min="34" max="35" width="8.88671875" style="6"/>
    <col min="36" max="36" width="34.6640625" style="6" customWidth="1"/>
    <col min="37" max="16384" width="8.88671875" style="6"/>
  </cols>
  <sheetData>
    <row r="1" spans="1:36" ht="18.75" thickTop="1" x14ac:dyDescent="0.2">
      <c r="A1" s="309"/>
      <c r="B1" s="310" t="s">
        <v>533</v>
      </c>
      <c r="C1" s="311"/>
      <c r="D1" s="312"/>
      <c r="E1" s="313"/>
      <c r="F1" s="314"/>
      <c r="G1" s="314"/>
      <c r="H1" s="314"/>
      <c r="I1" s="315"/>
      <c r="J1" s="314"/>
      <c r="K1" s="316"/>
      <c r="L1" s="314"/>
      <c r="M1" s="316"/>
      <c r="N1" s="316"/>
      <c r="O1" s="313"/>
      <c r="P1" s="313"/>
      <c r="Q1" s="313"/>
      <c r="R1" s="313"/>
      <c r="S1" s="317"/>
      <c r="T1" s="317"/>
      <c r="U1" s="317"/>
      <c r="V1" s="317"/>
      <c r="W1" s="317"/>
      <c r="X1" s="317"/>
      <c r="Y1" s="317"/>
      <c r="Z1" s="317"/>
      <c r="AA1" s="318"/>
      <c r="AB1" s="313"/>
      <c r="AC1" s="314"/>
      <c r="AD1" s="319"/>
    </row>
    <row r="2" spans="1:36" x14ac:dyDescent="0.2">
      <c r="A2" s="320"/>
      <c r="B2" s="321" t="s">
        <v>534</v>
      </c>
      <c r="C2" s="322"/>
      <c r="D2" s="323"/>
      <c r="E2" s="324"/>
      <c r="F2" s="93"/>
      <c r="G2" s="93"/>
      <c r="H2" s="323"/>
      <c r="I2" s="325"/>
      <c r="J2" s="93"/>
      <c r="K2" s="326"/>
      <c r="L2" s="93"/>
      <c r="M2" s="326"/>
      <c r="N2" s="326"/>
      <c r="O2" s="324"/>
      <c r="P2" s="324"/>
      <c r="Q2" s="324"/>
      <c r="R2" s="324"/>
      <c r="S2" s="327"/>
      <c r="T2" s="327"/>
      <c r="U2" s="327"/>
      <c r="V2" s="327"/>
      <c r="W2" s="327"/>
      <c r="X2" s="327"/>
      <c r="Y2" s="327"/>
      <c r="Z2" s="327"/>
      <c r="AA2" s="328"/>
      <c r="AB2" s="324"/>
      <c r="AC2" s="93"/>
      <c r="AD2" s="329"/>
    </row>
    <row r="3" spans="1:36" x14ac:dyDescent="0.2">
      <c r="A3" s="320"/>
      <c r="B3" s="330" t="s">
        <v>535</v>
      </c>
      <c r="C3" s="322"/>
      <c r="D3" s="323"/>
      <c r="E3" s="324"/>
      <c r="F3" s="93"/>
      <c r="G3" s="93"/>
      <c r="H3" s="323"/>
      <c r="I3" s="325"/>
      <c r="J3" s="93"/>
      <c r="K3" s="326"/>
      <c r="L3" s="93"/>
      <c r="M3" s="326"/>
      <c r="N3" s="326"/>
      <c r="O3" s="324"/>
      <c r="P3" s="324"/>
      <c r="Q3" s="324"/>
      <c r="R3" s="324"/>
      <c r="S3" s="327"/>
      <c r="T3" s="327"/>
      <c r="U3" s="327"/>
      <c r="V3" s="327"/>
      <c r="W3" s="327"/>
      <c r="X3" s="327"/>
      <c r="Y3" s="327"/>
      <c r="Z3" s="327"/>
      <c r="AA3" s="328"/>
      <c r="AB3" s="324"/>
      <c r="AC3" s="93"/>
      <c r="AD3" s="329"/>
    </row>
    <row r="4" spans="1:36" x14ac:dyDescent="0.2">
      <c r="A4" s="320"/>
      <c r="B4" s="331" t="s">
        <v>536</v>
      </c>
      <c r="C4" s="322"/>
      <c r="D4" s="323"/>
      <c r="E4" s="324"/>
      <c r="F4" s="93"/>
      <c r="G4" s="93"/>
      <c r="H4" s="323"/>
      <c r="I4" s="325"/>
      <c r="J4" s="93"/>
      <c r="K4" s="326"/>
      <c r="L4" s="93"/>
      <c r="M4" s="326"/>
      <c r="N4" s="326"/>
      <c r="O4" s="324"/>
      <c r="P4" s="324"/>
      <c r="Q4" s="324"/>
      <c r="R4" s="324"/>
      <c r="S4" s="327"/>
      <c r="T4" s="327"/>
      <c r="U4" s="327"/>
      <c r="V4" s="327"/>
      <c r="W4" s="327"/>
      <c r="X4" s="327"/>
      <c r="Y4" s="327"/>
      <c r="Z4" s="327"/>
      <c r="AA4" s="328"/>
      <c r="AB4" s="324"/>
      <c r="AC4" s="93"/>
      <c r="AD4" s="329"/>
    </row>
    <row r="5" spans="1:36" ht="36" x14ac:dyDescent="0.2">
      <c r="A5" s="332" t="s">
        <v>542</v>
      </c>
      <c r="B5" s="93"/>
      <c r="C5" s="322"/>
      <c r="D5" s="323"/>
      <c r="E5" s="324"/>
      <c r="F5" s="93"/>
      <c r="G5" s="93"/>
      <c r="H5" s="323"/>
      <c r="I5" s="325"/>
      <c r="J5" s="93"/>
      <c r="K5" s="326"/>
      <c r="L5" s="93"/>
      <c r="M5" s="326"/>
      <c r="N5" s="326"/>
      <c r="O5" s="324"/>
      <c r="P5" s="324"/>
      <c r="Q5" s="324"/>
      <c r="R5" s="324"/>
      <c r="S5" s="327"/>
      <c r="T5" s="327"/>
      <c r="U5" s="327"/>
      <c r="V5" s="327"/>
      <c r="W5" s="327"/>
      <c r="X5" s="327"/>
      <c r="Y5" s="327"/>
      <c r="Z5" s="327"/>
      <c r="AA5" s="328"/>
      <c r="AB5" s="324"/>
      <c r="AC5" s="93"/>
      <c r="AD5" s="329"/>
    </row>
    <row r="6" spans="1:36" s="1" customFormat="1" ht="47.25" x14ac:dyDescent="0.25">
      <c r="A6" s="333"/>
      <c r="B6" s="274" t="s">
        <v>305</v>
      </c>
      <c r="C6" s="271" t="s">
        <v>12</v>
      </c>
      <c r="D6" s="274" t="s">
        <v>18</v>
      </c>
      <c r="E6" s="274" t="s">
        <v>2</v>
      </c>
      <c r="F6" s="334" t="s">
        <v>49</v>
      </c>
      <c r="G6" s="334" t="s">
        <v>50</v>
      </c>
      <c r="H6" s="334" t="s">
        <v>28</v>
      </c>
      <c r="I6" s="335" t="s">
        <v>51</v>
      </c>
      <c r="J6" s="334" t="s">
        <v>313</v>
      </c>
      <c r="K6" s="336" t="s">
        <v>53</v>
      </c>
      <c r="L6" s="334" t="s">
        <v>321</v>
      </c>
      <c r="M6" s="336" t="s">
        <v>611</v>
      </c>
      <c r="N6" s="336" t="s">
        <v>497</v>
      </c>
      <c r="O6" s="334" t="s">
        <v>55</v>
      </c>
      <c r="P6" s="334" t="s">
        <v>54</v>
      </c>
      <c r="Q6" s="334" t="s">
        <v>30</v>
      </c>
      <c r="R6" s="274" t="s">
        <v>8</v>
      </c>
      <c r="S6" s="275" t="s">
        <v>38</v>
      </c>
      <c r="T6" s="275" t="s">
        <v>424</v>
      </c>
      <c r="U6" s="275" t="s">
        <v>16</v>
      </c>
      <c r="V6" s="275" t="s">
        <v>425</v>
      </c>
      <c r="W6" s="275" t="s">
        <v>829</v>
      </c>
      <c r="X6" s="275" t="s">
        <v>443</v>
      </c>
      <c r="Y6" s="275" t="s">
        <v>830</v>
      </c>
      <c r="Z6" s="275" t="s">
        <v>423</v>
      </c>
      <c r="AA6" s="276" t="s">
        <v>831</v>
      </c>
      <c r="AB6" s="334" t="s">
        <v>15</v>
      </c>
      <c r="AC6" s="274" t="s">
        <v>10</v>
      </c>
      <c r="AD6" s="337" t="s">
        <v>62</v>
      </c>
      <c r="AF6" s="56" t="s">
        <v>23</v>
      </c>
      <c r="AG6" s="56" t="s">
        <v>25</v>
      </c>
      <c r="AH6" s="56" t="s">
        <v>27</v>
      </c>
      <c r="AI6" s="55"/>
      <c r="AJ6" s="1" t="s">
        <v>861</v>
      </c>
    </row>
    <row r="7" spans="1:36" s="14" customFormat="1" ht="252" x14ac:dyDescent="0.2">
      <c r="A7" s="338">
        <v>1</v>
      </c>
      <c r="B7" s="339" t="s">
        <v>304</v>
      </c>
      <c r="C7" s="340">
        <v>45944</v>
      </c>
      <c r="D7" s="341" t="str">
        <f>IF(U7&lt;&gt;0,"Paid", " ")</f>
        <v>Paid</v>
      </c>
      <c r="E7" s="341" t="s">
        <v>3</v>
      </c>
      <c r="F7" s="342" t="s">
        <v>302</v>
      </c>
      <c r="G7" s="342" t="s">
        <v>303</v>
      </c>
      <c r="H7" s="343" t="s">
        <v>317</v>
      </c>
      <c r="I7" s="344">
        <v>2174164272</v>
      </c>
      <c r="J7" s="342" t="s">
        <v>318</v>
      </c>
      <c r="K7" s="341">
        <v>35</v>
      </c>
      <c r="L7" s="343" t="s">
        <v>342</v>
      </c>
      <c r="M7" s="341"/>
      <c r="N7" s="341"/>
      <c r="O7" s="341">
        <v>1</v>
      </c>
      <c r="P7" s="341"/>
      <c r="Q7" s="341"/>
      <c r="R7" s="341" t="s">
        <v>19</v>
      </c>
      <c r="S7" s="345">
        <v>300</v>
      </c>
      <c r="T7" s="345">
        <v>9</v>
      </c>
      <c r="U7" s="346">
        <f>IF(S7=" "," ",S7-Z7)</f>
        <v>282.3</v>
      </c>
      <c r="V7" s="345">
        <v>8.6999999999999993</v>
      </c>
      <c r="W7" s="347">
        <f t="shared" ref="W7:W20" si="0">IF(T7&lt;&gt;"",(T7/S7),"")</f>
        <v>0.03</v>
      </c>
      <c r="X7" s="345"/>
      <c r="Y7" s="347" t="str">
        <f t="shared" ref="Y7:Y38" si="1">IF(X7&lt;&gt;"",(X7/S7),"")</f>
        <v/>
      </c>
      <c r="Z7" s="346">
        <f t="shared" ref="Z7:Z38" si="2">IF(S7="","",(V7+T7+X7))</f>
        <v>17.7</v>
      </c>
      <c r="AA7" s="347">
        <f t="shared" ref="AA7:AA38" si="3">IF(Z7&lt;&gt;"",(Z7/S7),"")</f>
        <v>5.8999999999999997E-2</v>
      </c>
      <c r="AB7" s="341" t="str">
        <f t="shared" ref="AB7:AB38" si="4">CONCATENATE(F7," ",G7)</f>
        <v>Monica Gordon</v>
      </c>
      <c r="AC7" s="339" t="s">
        <v>11</v>
      </c>
      <c r="AD7" s="348" t="str">
        <f t="shared" ref="AD7:AD18" si="5">IF(R7="Check",S7,"")</f>
        <v/>
      </c>
      <c r="AE7" s="253"/>
      <c r="AF7" s="253"/>
      <c r="AG7" s="253"/>
      <c r="AH7" s="253"/>
      <c r="AI7" s="253"/>
      <c r="AJ7" s="252">
        <f t="shared" ref="AJ7:AJ38" si="6">IF(R7="Online - Stripe",S7,"")</f>
        <v>300</v>
      </c>
    </row>
    <row r="8" spans="1:36" s="14" customFormat="1" x14ac:dyDescent="0.2">
      <c r="A8" s="338">
        <v>2</v>
      </c>
      <c r="B8" s="339" t="s">
        <v>301</v>
      </c>
      <c r="C8" s="340">
        <v>45953</v>
      </c>
      <c r="D8" s="341" t="str">
        <f>IF(U8&lt;&gt;0,"Paid", " ")</f>
        <v>Paid</v>
      </c>
      <c r="E8" s="341" t="s">
        <v>3</v>
      </c>
      <c r="F8" s="342" t="s">
        <v>298</v>
      </c>
      <c r="G8" s="342" t="s">
        <v>300</v>
      </c>
      <c r="H8" s="343" t="s">
        <v>299</v>
      </c>
      <c r="I8" s="349">
        <v>2175250001</v>
      </c>
      <c r="J8" s="339" t="s">
        <v>455</v>
      </c>
      <c r="K8" s="341">
        <v>40</v>
      </c>
      <c r="L8" s="339"/>
      <c r="M8" s="341"/>
      <c r="N8" s="341"/>
      <c r="O8" s="341">
        <v>3</v>
      </c>
      <c r="P8" s="341">
        <v>1</v>
      </c>
      <c r="Q8" s="339" t="s">
        <v>454</v>
      </c>
      <c r="R8" s="341" t="s">
        <v>19</v>
      </c>
      <c r="S8" s="345">
        <v>300</v>
      </c>
      <c r="T8" s="345">
        <v>9</v>
      </c>
      <c r="U8" s="346">
        <f>IF(S8=" "," ",S8-Z8)</f>
        <v>282.3</v>
      </c>
      <c r="V8" s="345">
        <v>8.6999999999999993</v>
      </c>
      <c r="W8" s="347">
        <f t="shared" si="0"/>
        <v>0.03</v>
      </c>
      <c r="X8" s="345"/>
      <c r="Y8" s="347" t="str">
        <f t="shared" si="1"/>
        <v/>
      </c>
      <c r="Z8" s="346">
        <f t="shared" si="2"/>
        <v>17.7</v>
      </c>
      <c r="AA8" s="347">
        <f t="shared" si="3"/>
        <v>5.8999999999999997E-2</v>
      </c>
      <c r="AB8" s="341" t="str">
        <f t="shared" si="4"/>
        <v>Sandy Ray</v>
      </c>
      <c r="AC8" s="339" t="s">
        <v>11</v>
      </c>
      <c r="AD8" s="348" t="str">
        <f t="shared" si="5"/>
        <v/>
      </c>
      <c r="AE8" s="253"/>
      <c r="AF8" s="253" t="s">
        <v>4</v>
      </c>
      <c r="AG8" s="253" t="s">
        <v>19</v>
      </c>
      <c r="AH8" s="253" t="s">
        <v>323</v>
      </c>
      <c r="AI8" s="253"/>
      <c r="AJ8" s="252">
        <f t="shared" si="6"/>
        <v>300</v>
      </c>
    </row>
    <row r="9" spans="1:36" s="1" customFormat="1" ht="270" x14ac:dyDescent="0.25">
      <c r="A9" s="338">
        <v>3</v>
      </c>
      <c r="B9" s="350" t="s">
        <v>963</v>
      </c>
      <c r="C9" s="351">
        <v>45965</v>
      </c>
      <c r="D9" s="352"/>
      <c r="E9" s="352" t="s">
        <v>3</v>
      </c>
      <c r="F9" s="353" t="s">
        <v>1</v>
      </c>
      <c r="G9" s="354" t="s">
        <v>0</v>
      </c>
      <c r="H9" s="355" t="s">
        <v>319</v>
      </c>
      <c r="I9" s="356">
        <v>2522167853</v>
      </c>
      <c r="J9" s="353" t="s">
        <v>320</v>
      </c>
      <c r="K9" s="352">
        <v>50</v>
      </c>
      <c r="L9" s="353" t="s">
        <v>322</v>
      </c>
      <c r="M9" s="352" t="s">
        <v>729</v>
      </c>
      <c r="N9" s="352"/>
      <c r="O9" s="357">
        <v>1</v>
      </c>
      <c r="P9" s="357"/>
      <c r="Q9" s="354" t="s">
        <v>422</v>
      </c>
      <c r="R9" s="352" t="s">
        <v>19</v>
      </c>
      <c r="S9" s="358">
        <v>300</v>
      </c>
      <c r="T9" s="358"/>
      <c r="U9" s="359"/>
      <c r="V9" s="358"/>
      <c r="W9" s="360" t="str">
        <f t="shared" si="0"/>
        <v/>
      </c>
      <c r="X9" s="358"/>
      <c r="Y9" s="360" t="str">
        <f t="shared" si="1"/>
        <v/>
      </c>
      <c r="Z9" s="359">
        <f t="shared" si="2"/>
        <v>0</v>
      </c>
      <c r="AA9" s="360">
        <f t="shared" si="3"/>
        <v>0</v>
      </c>
      <c r="AB9" s="352" t="str">
        <f t="shared" si="4"/>
        <v>Hannah Sutton</v>
      </c>
      <c r="AC9" s="354" t="s">
        <v>11</v>
      </c>
      <c r="AD9" s="361" t="str">
        <f t="shared" si="5"/>
        <v/>
      </c>
      <c r="AE9" s="254"/>
      <c r="AF9" s="253" t="s">
        <v>3</v>
      </c>
      <c r="AG9" s="253" t="s">
        <v>9</v>
      </c>
      <c r="AH9" s="253" t="s">
        <v>11</v>
      </c>
      <c r="AI9" s="254"/>
      <c r="AJ9" s="252">
        <f t="shared" si="6"/>
        <v>300</v>
      </c>
    </row>
    <row r="10" spans="1:36" s="14" customFormat="1" ht="162" x14ac:dyDescent="0.25">
      <c r="A10" s="338">
        <v>4</v>
      </c>
      <c r="B10" s="342" t="s">
        <v>325</v>
      </c>
      <c r="C10" s="340">
        <v>45977</v>
      </c>
      <c r="D10" s="341" t="str">
        <f t="shared" ref="D10:D20" si="7">IF(U10&lt;&gt;0,"Paid", " ")</f>
        <v>Paid</v>
      </c>
      <c r="E10" s="341" t="s">
        <v>5</v>
      </c>
      <c r="F10" s="342" t="s">
        <v>44</v>
      </c>
      <c r="G10" s="342" t="s">
        <v>326</v>
      </c>
      <c r="H10" s="343" t="s">
        <v>324</v>
      </c>
      <c r="I10" s="344">
        <v>2173416361</v>
      </c>
      <c r="J10" s="339" t="s">
        <v>327</v>
      </c>
      <c r="K10" s="341">
        <v>50</v>
      </c>
      <c r="L10" s="339" t="s">
        <v>329</v>
      </c>
      <c r="M10" s="341" t="s">
        <v>729</v>
      </c>
      <c r="N10" s="341" t="s">
        <v>498</v>
      </c>
      <c r="O10" s="362">
        <v>1</v>
      </c>
      <c r="P10" s="362" t="s">
        <v>328</v>
      </c>
      <c r="Q10" s="362"/>
      <c r="R10" s="341" t="s">
        <v>19</v>
      </c>
      <c r="S10" s="346">
        <v>350</v>
      </c>
      <c r="T10" s="346">
        <v>10.45</v>
      </c>
      <c r="U10" s="346">
        <f t="shared" ref="U10:U18" si="8">IF(S10=" "," ",S10-Z10)</f>
        <v>329.4</v>
      </c>
      <c r="V10" s="346">
        <v>10.15</v>
      </c>
      <c r="W10" s="347">
        <f t="shared" si="0"/>
        <v>2.9857142857142856E-2</v>
      </c>
      <c r="X10" s="346"/>
      <c r="Y10" s="347" t="str">
        <f t="shared" si="1"/>
        <v/>
      </c>
      <c r="Z10" s="346">
        <f t="shared" si="2"/>
        <v>20.6</v>
      </c>
      <c r="AA10" s="347">
        <f t="shared" si="3"/>
        <v>5.8857142857142858E-2</v>
      </c>
      <c r="AB10" s="341" t="str">
        <f t="shared" si="4"/>
        <v>David Timm</v>
      </c>
      <c r="AC10" s="339" t="s">
        <v>11</v>
      </c>
      <c r="AD10" s="348" t="str">
        <f t="shared" si="5"/>
        <v/>
      </c>
      <c r="AE10" s="253"/>
      <c r="AF10" s="253" t="s">
        <v>6</v>
      </c>
      <c r="AG10" s="253" t="s">
        <v>26</v>
      </c>
      <c r="AH10" s="254" t="s">
        <v>28</v>
      </c>
      <c r="AI10" s="253"/>
      <c r="AJ10" s="252">
        <f t="shared" si="6"/>
        <v>350</v>
      </c>
    </row>
    <row r="11" spans="1:36" s="1" customFormat="1" ht="144" x14ac:dyDescent="0.25">
      <c r="A11" s="338">
        <v>5</v>
      </c>
      <c r="B11" s="342" t="s">
        <v>66</v>
      </c>
      <c r="C11" s="340">
        <v>45999</v>
      </c>
      <c r="D11" s="341" t="str">
        <f t="shared" si="7"/>
        <v>Paid</v>
      </c>
      <c r="E11" s="341" t="s">
        <v>3</v>
      </c>
      <c r="F11" s="342" t="s">
        <v>65</v>
      </c>
      <c r="G11" s="342" t="s">
        <v>311</v>
      </c>
      <c r="H11" s="343" t="s">
        <v>64</v>
      </c>
      <c r="I11" s="349">
        <v>2178992878</v>
      </c>
      <c r="J11" s="363" t="s">
        <v>312</v>
      </c>
      <c r="K11" s="341"/>
      <c r="L11" s="363" t="s">
        <v>342</v>
      </c>
      <c r="M11" s="341"/>
      <c r="N11" s="341"/>
      <c r="O11" s="341"/>
      <c r="P11" s="341"/>
      <c r="Q11" s="341"/>
      <c r="R11" s="341" t="s">
        <v>19</v>
      </c>
      <c r="S11" s="345">
        <v>300</v>
      </c>
      <c r="T11" s="345">
        <v>9</v>
      </c>
      <c r="U11" s="346">
        <f t="shared" si="8"/>
        <v>282</v>
      </c>
      <c r="V11" s="345"/>
      <c r="W11" s="347">
        <f t="shared" si="0"/>
        <v>0.03</v>
      </c>
      <c r="X11" s="345">
        <v>9</v>
      </c>
      <c r="Y11" s="347">
        <f t="shared" si="1"/>
        <v>0.03</v>
      </c>
      <c r="Z11" s="346">
        <f t="shared" si="2"/>
        <v>18</v>
      </c>
      <c r="AA11" s="347">
        <f t="shared" si="3"/>
        <v>0.06</v>
      </c>
      <c r="AB11" s="341" t="str">
        <f t="shared" si="4"/>
        <v>Scott Homier</v>
      </c>
      <c r="AC11" s="339" t="s">
        <v>323</v>
      </c>
      <c r="AD11" s="348" t="str">
        <f t="shared" si="5"/>
        <v/>
      </c>
      <c r="AE11" s="254"/>
      <c r="AF11" s="253" t="s">
        <v>528</v>
      </c>
      <c r="AG11" s="253" t="s">
        <v>31</v>
      </c>
      <c r="AH11" s="253" t="s">
        <v>29</v>
      </c>
      <c r="AI11" s="254"/>
      <c r="AJ11" s="252">
        <f t="shared" si="6"/>
        <v>300</v>
      </c>
    </row>
    <row r="12" spans="1:36" s="14" customFormat="1" ht="72" x14ac:dyDescent="0.2">
      <c r="A12" s="338">
        <v>6</v>
      </c>
      <c r="B12" s="339" t="s">
        <v>417</v>
      </c>
      <c r="C12" s="340">
        <v>46006</v>
      </c>
      <c r="D12" s="341" t="str">
        <f t="shared" si="7"/>
        <v>Paid</v>
      </c>
      <c r="E12" s="341" t="s">
        <v>3</v>
      </c>
      <c r="F12" s="342" t="s">
        <v>419</v>
      </c>
      <c r="G12" s="342" t="s">
        <v>418</v>
      </c>
      <c r="H12" s="343" t="s">
        <v>420</v>
      </c>
      <c r="I12" s="349">
        <v>2175463333</v>
      </c>
      <c r="J12" s="339" t="s">
        <v>421</v>
      </c>
      <c r="K12" s="341">
        <v>35</v>
      </c>
      <c r="L12" s="339" t="s">
        <v>342</v>
      </c>
      <c r="M12" s="341"/>
      <c r="N12" s="341"/>
      <c r="O12" s="362">
        <v>1</v>
      </c>
      <c r="P12" s="362"/>
      <c r="Q12" s="362"/>
      <c r="R12" s="341" t="s">
        <v>19</v>
      </c>
      <c r="S12" s="346">
        <v>300</v>
      </c>
      <c r="T12" s="346">
        <v>9</v>
      </c>
      <c r="U12" s="346">
        <f t="shared" si="8"/>
        <v>282</v>
      </c>
      <c r="V12" s="346"/>
      <c r="W12" s="347">
        <f t="shared" si="0"/>
        <v>0.03</v>
      </c>
      <c r="X12" s="346">
        <v>9</v>
      </c>
      <c r="Y12" s="347">
        <f t="shared" si="1"/>
        <v>0.03</v>
      </c>
      <c r="Z12" s="346">
        <f t="shared" si="2"/>
        <v>18</v>
      </c>
      <c r="AA12" s="347">
        <f t="shared" si="3"/>
        <v>0.06</v>
      </c>
      <c r="AB12" s="341" t="str">
        <f t="shared" si="4"/>
        <v>Teresa Davidsmeier</v>
      </c>
      <c r="AC12" s="339" t="s">
        <v>323</v>
      </c>
      <c r="AD12" s="348" t="str">
        <f t="shared" si="5"/>
        <v/>
      </c>
      <c r="AE12" s="253"/>
      <c r="AF12" s="253" t="s">
        <v>24</v>
      </c>
      <c r="AG12" s="253" t="s">
        <v>39</v>
      </c>
      <c r="AH12" s="253"/>
      <c r="AI12" s="253"/>
      <c r="AJ12" s="252">
        <f t="shared" si="6"/>
        <v>300</v>
      </c>
    </row>
    <row r="13" spans="1:36" s="14" customFormat="1" ht="252" x14ac:dyDescent="0.2">
      <c r="A13" s="338">
        <v>7</v>
      </c>
      <c r="B13" s="342" t="s">
        <v>364</v>
      </c>
      <c r="C13" s="364">
        <v>46009</v>
      </c>
      <c r="D13" s="341" t="str">
        <f t="shared" si="7"/>
        <v>Paid</v>
      </c>
      <c r="E13" s="341" t="s">
        <v>3</v>
      </c>
      <c r="F13" s="342" t="s">
        <v>428</v>
      </c>
      <c r="G13" s="342" t="s">
        <v>429</v>
      </c>
      <c r="H13" s="343" t="s">
        <v>430</v>
      </c>
      <c r="I13" s="349">
        <v>2174145730</v>
      </c>
      <c r="J13" s="339" t="s">
        <v>431</v>
      </c>
      <c r="K13" s="341" t="s">
        <v>742</v>
      </c>
      <c r="L13" s="339" t="s">
        <v>342</v>
      </c>
      <c r="M13" s="341"/>
      <c r="N13" s="341"/>
      <c r="O13" s="362"/>
      <c r="P13" s="362"/>
      <c r="Q13" s="362"/>
      <c r="R13" s="341" t="s">
        <v>19</v>
      </c>
      <c r="S13" s="365">
        <v>300</v>
      </c>
      <c r="T13" s="365">
        <v>9</v>
      </c>
      <c r="U13" s="346">
        <f t="shared" si="8"/>
        <v>282</v>
      </c>
      <c r="V13" s="365"/>
      <c r="W13" s="347">
        <f t="shared" si="0"/>
        <v>0.03</v>
      </c>
      <c r="X13" s="365">
        <v>9</v>
      </c>
      <c r="Y13" s="347">
        <f t="shared" si="1"/>
        <v>0.03</v>
      </c>
      <c r="Z13" s="346">
        <f t="shared" si="2"/>
        <v>18</v>
      </c>
      <c r="AA13" s="347">
        <f t="shared" si="3"/>
        <v>0.06</v>
      </c>
      <c r="AB13" s="341" t="str">
        <f t="shared" si="4"/>
        <v>Chad Fowler</v>
      </c>
      <c r="AC13" s="339" t="s">
        <v>323</v>
      </c>
      <c r="AD13" s="348" t="str">
        <f t="shared" si="5"/>
        <v/>
      </c>
      <c r="AE13" s="253"/>
      <c r="AF13" s="253" t="s">
        <v>5</v>
      </c>
      <c r="AG13" s="253" t="s">
        <v>932</v>
      </c>
      <c r="AH13" s="253"/>
      <c r="AI13" s="253"/>
      <c r="AJ13" s="252">
        <f t="shared" si="6"/>
        <v>300</v>
      </c>
    </row>
    <row r="14" spans="1:36" s="14" customFormat="1" ht="198" x14ac:dyDescent="0.2">
      <c r="A14" s="338">
        <v>8</v>
      </c>
      <c r="B14" s="339" t="s">
        <v>432</v>
      </c>
      <c r="C14" s="364">
        <v>46009</v>
      </c>
      <c r="D14" s="341" t="str">
        <f t="shared" si="7"/>
        <v>Paid</v>
      </c>
      <c r="E14" s="341" t="s">
        <v>4</v>
      </c>
      <c r="F14" s="339" t="s">
        <v>433</v>
      </c>
      <c r="G14" s="342" t="s">
        <v>434</v>
      </c>
      <c r="H14" s="363" t="s">
        <v>435</v>
      </c>
      <c r="I14" s="349">
        <v>2177256563</v>
      </c>
      <c r="J14" s="342" t="s">
        <v>436</v>
      </c>
      <c r="K14" s="341" t="s">
        <v>742</v>
      </c>
      <c r="L14" s="339" t="s">
        <v>342</v>
      </c>
      <c r="M14" s="341"/>
      <c r="N14" s="341"/>
      <c r="O14" s="366"/>
      <c r="P14" s="362"/>
      <c r="Q14" s="362"/>
      <c r="R14" s="341" t="s">
        <v>19</v>
      </c>
      <c r="S14" s="365">
        <v>50</v>
      </c>
      <c r="T14" s="346">
        <v>1.75</v>
      </c>
      <c r="U14" s="346">
        <f t="shared" si="8"/>
        <v>46.75</v>
      </c>
      <c r="V14" s="346"/>
      <c r="W14" s="347">
        <f t="shared" si="0"/>
        <v>3.5000000000000003E-2</v>
      </c>
      <c r="X14" s="346">
        <v>1.5</v>
      </c>
      <c r="Y14" s="347">
        <f t="shared" si="1"/>
        <v>0.03</v>
      </c>
      <c r="Z14" s="346">
        <f t="shared" si="2"/>
        <v>3.25</v>
      </c>
      <c r="AA14" s="347">
        <f t="shared" si="3"/>
        <v>6.5000000000000002E-2</v>
      </c>
      <c r="AB14" s="341" t="str">
        <f t="shared" si="4"/>
        <v>Trenton Thompson</v>
      </c>
      <c r="AC14" s="339" t="s">
        <v>323</v>
      </c>
      <c r="AD14" s="348" t="str">
        <f t="shared" si="5"/>
        <v/>
      </c>
      <c r="AE14" s="253"/>
      <c r="AF14" s="253" t="s">
        <v>932</v>
      </c>
      <c r="AG14" s="253" t="s">
        <v>726</v>
      </c>
      <c r="AH14" s="253"/>
      <c r="AI14" s="253"/>
      <c r="AJ14" s="252">
        <f t="shared" si="6"/>
        <v>50</v>
      </c>
    </row>
    <row r="15" spans="1:36" s="14" customFormat="1" x14ac:dyDescent="0.2">
      <c r="A15" s="338">
        <v>9</v>
      </c>
      <c r="B15" s="367" t="s">
        <v>221</v>
      </c>
      <c r="C15" s="364" t="s">
        <v>440</v>
      </c>
      <c r="D15" s="341" t="str">
        <f t="shared" si="7"/>
        <v>Paid</v>
      </c>
      <c r="E15" s="341" t="s">
        <v>5</v>
      </c>
      <c r="F15" s="342" t="s">
        <v>438</v>
      </c>
      <c r="G15" s="342" t="s">
        <v>439</v>
      </c>
      <c r="H15" s="343" t="s">
        <v>441</v>
      </c>
      <c r="I15" s="349">
        <v>2175535958</v>
      </c>
      <c r="J15" s="339" t="s">
        <v>442</v>
      </c>
      <c r="K15" s="341" t="s">
        <v>742</v>
      </c>
      <c r="L15" s="339" t="s">
        <v>342</v>
      </c>
      <c r="M15" s="341"/>
      <c r="N15" s="341"/>
      <c r="O15" s="362"/>
      <c r="P15" s="362"/>
      <c r="Q15" s="362"/>
      <c r="R15" s="341" t="s">
        <v>19</v>
      </c>
      <c r="S15" s="365">
        <v>350</v>
      </c>
      <c r="T15" s="365">
        <v>10.45</v>
      </c>
      <c r="U15" s="346">
        <f t="shared" si="8"/>
        <v>329.05</v>
      </c>
      <c r="V15" s="365"/>
      <c r="W15" s="347">
        <f t="shared" si="0"/>
        <v>2.9857142857142856E-2</v>
      </c>
      <c r="X15" s="365">
        <v>10.5</v>
      </c>
      <c r="Y15" s="347">
        <f t="shared" si="1"/>
        <v>0.03</v>
      </c>
      <c r="Z15" s="346">
        <f t="shared" si="2"/>
        <v>20.95</v>
      </c>
      <c r="AA15" s="347">
        <f t="shared" si="3"/>
        <v>5.9857142857142852E-2</v>
      </c>
      <c r="AB15" s="341" t="str">
        <f t="shared" si="4"/>
        <v>Mike Buscher</v>
      </c>
      <c r="AC15" s="339" t="s">
        <v>323</v>
      </c>
      <c r="AD15" s="348" t="str">
        <f t="shared" si="5"/>
        <v/>
      </c>
      <c r="AE15" s="253"/>
      <c r="AF15" s="253" t="s">
        <v>37</v>
      </c>
      <c r="AG15" s="253" t="s">
        <v>933</v>
      </c>
      <c r="AH15" s="253"/>
      <c r="AI15" s="253"/>
      <c r="AJ15" s="252">
        <f t="shared" si="6"/>
        <v>350</v>
      </c>
    </row>
    <row r="16" spans="1:36" s="14" customFormat="1" ht="90" x14ac:dyDescent="0.2">
      <c r="A16" s="338">
        <v>10</v>
      </c>
      <c r="B16" s="342" t="s">
        <v>444</v>
      </c>
      <c r="C16" s="364">
        <v>46017</v>
      </c>
      <c r="D16" s="341" t="str">
        <f t="shared" si="7"/>
        <v>Paid</v>
      </c>
      <c r="E16" s="341" t="s">
        <v>5</v>
      </c>
      <c r="F16" s="342" t="s">
        <v>445</v>
      </c>
      <c r="G16" s="342" t="s">
        <v>446</v>
      </c>
      <c r="H16" s="343" t="s">
        <v>447</v>
      </c>
      <c r="I16" s="349">
        <v>2178011817</v>
      </c>
      <c r="J16" s="339" t="s">
        <v>448</v>
      </c>
      <c r="K16" s="341" t="s">
        <v>742</v>
      </c>
      <c r="L16" s="339" t="s">
        <v>342</v>
      </c>
      <c r="M16" s="341"/>
      <c r="N16" s="341"/>
      <c r="O16" s="362"/>
      <c r="P16" s="362"/>
      <c r="Q16" s="362"/>
      <c r="R16" s="341" t="s">
        <v>19</v>
      </c>
      <c r="S16" s="365">
        <v>350</v>
      </c>
      <c r="T16" s="365">
        <v>10.45</v>
      </c>
      <c r="U16" s="346">
        <f t="shared" si="8"/>
        <v>329.05</v>
      </c>
      <c r="V16" s="365"/>
      <c r="W16" s="347">
        <f t="shared" si="0"/>
        <v>2.9857142857142856E-2</v>
      </c>
      <c r="X16" s="365">
        <v>10.5</v>
      </c>
      <c r="Y16" s="347">
        <f t="shared" si="1"/>
        <v>0.03</v>
      </c>
      <c r="Z16" s="346">
        <f t="shared" si="2"/>
        <v>20.95</v>
      </c>
      <c r="AA16" s="347">
        <f t="shared" si="3"/>
        <v>5.9857142857142852E-2</v>
      </c>
      <c r="AB16" s="341" t="str">
        <f t="shared" si="4"/>
        <v>Colleen Feger</v>
      </c>
      <c r="AC16" s="339" t="s">
        <v>323</v>
      </c>
      <c r="AD16" s="348" t="str">
        <f t="shared" si="5"/>
        <v/>
      </c>
      <c r="AE16" s="253"/>
      <c r="AF16" s="253" t="s">
        <v>933</v>
      </c>
      <c r="AG16" s="253"/>
      <c r="AH16" s="253"/>
      <c r="AI16" s="253"/>
      <c r="AJ16" s="252">
        <f t="shared" si="6"/>
        <v>350</v>
      </c>
    </row>
    <row r="17" spans="1:36" s="14" customFormat="1" ht="234" x14ac:dyDescent="0.2">
      <c r="A17" s="338">
        <v>11</v>
      </c>
      <c r="B17" s="343" t="s">
        <v>452</v>
      </c>
      <c r="C17" s="340">
        <v>46019</v>
      </c>
      <c r="D17" s="341" t="str">
        <f t="shared" si="7"/>
        <v>Paid</v>
      </c>
      <c r="E17" s="341" t="s">
        <v>3</v>
      </c>
      <c r="F17" s="342" t="s">
        <v>449</v>
      </c>
      <c r="G17" s="342" t="s">
        <v>450</v>
      </c>
      <c r="H17" s="343" t="s">
        <v>451</v>
      </c>
      <c r="I17" s="349">
        <v>2173031424</v>
      </c>
      <c r="J17" s="339" t="s">
        <v>453</v>
      </c>
      <c r="K17" s="341" t="s">
        <v>742</v>
      </c>
      <c r="L17" s="339" t="s">
        <v>342</v>
      </c>
      <c r="M17" s="341"/>
      <c r="N17" s="341"/>
      <c r="O17" s="362">
        <v>4</v>
      </c>
      <c r="P17" s="362"/>
      <c r="Q17" s="362"/>
      <c r="R17" s="341" t="s">
        <v>19</v>
      </c>
      <c r="S17" s="365">
        <v>350</v>
      </c>
      <c r="T17" s="365">
        <v>10.45</v>
      </c>
      <c r="U17" s="346">
        <f t="shared" si="8"/>
        <v>329.05</v>
      </c>
      <c r="V17" s="365"/>
      <c r="W17" s="347">
        <f t="shared" si="0"/>
        <v>2.9857142857142856E-2</v>
      </c>
      <c r="X17" s="365">
        <v>10.5</v>
      </c>
      <c r="Y17" s="347">
        <f t="shared" si="1"/>
        <v>0.03</v>
      </c>
      <c r="Z17" s="346">
        <f t="shared" si="2"/>
        <v>20.95</v>
      </c>
      <c r="AA17" s="347">
        <f t="shared" si="3"/>
        <v>5.9857142857142852E-2</v>
      </c>
      <c r="AB17" s="341" t="str">
        <f t="shared" si="4"/>
        <v>Justin Conder</v>
      </c>
      <c r="AC17" s="339" t="s">
        <v>323</v>
      </c>
      <c r="AD17" s="348" t="str">
        <f t="shared" si="5"/>
        <v/>
      </c>
      <c r="AE17" s="253"/>
      <c r="AF17" s="253"/>
      <c r="AG17" s="253"/>
      <c r="AH17" s="253"/>
      <c r="AI17" s="253"/>
      <c r="AJ17" s="252">
        <f t="shared" si="6"/>
        <v>350</v>
      </c>
    </row>
    <row r="18" spans="1:36" ht="270" x14ac:dyDescent="0.2">
      <c r="A18" s="338">
        <v>12</v>
      </c>
      <c r="B18" s="342" t="s">
        <v>63</v>
      </c>
      <c r="C18" s="340">
        <v>46020</v>
      </c>
      <c r="D18" s="341" t="str">
        <f t="shared" si="7"/>
        <v>Paid</v>
      </c>
      <c r="E18" s="341" t="s">
        <v>4</v>
      </c>
      <c r="F18" s="342" t="s">
        <v>456</v>
      </c>
      <c r="G18" s="339" t="s">
        <v>0</v>
      </c>
      <c r="H18" s="368" t="s">
        <v>457</v>
      </c>
      <c r="I18" s="349">
        <v>2177256667</v>
      </c>
      <c r="J18" s="339" t="s">
        <v>458</v>
      </c>
      <c r="K18" s="341" t="s">
        <v>742</v>
      </c>
      <c r="L18" s="339" t="s">
        <v>342</v>
      </c>
      <c r="M18" s="341"/>
      <c r="N18" s="341"/>
      <c r="O18" s="362"/>
      <c r="P18" s="362"/>
      <c r="Q18" s="362"/>
      <c r="R18" s="341" t="s">
        <v>19</v>
      </c>
      <c r="S18" s="346">
        <v>50</v>
      </c>
      <c r="T18" s="346">
        <v>1.75</v>
      </c>
      <c r="U18" s="346">
        <f t="shared" si="8"/>
        <v>46.75</v>
      </c>
      <c r="V18" s="346"/>
      <c r="W18" s="347">
        <f t="shared" si="0"/>
        <v>3.5000000000000003E-2</v>
      </c>
      <c r="X18" s="346">
        <v>1.5</v>
      </c>
      <c r="Y18" s="347">
        <f t="shared" si="1"/>
        <v>0.03</v>
      </c>
      <c r="Z18" s="346">
        <f t="shared" si="2"/>
        <v>3.25</v>
      </c>
      <c r="AA18" s="347">
        <f t="shared" si="3"/>
        <v>6.5000000000000002E-2</v>
      </c>
      <c r="AB18" s="341" t="str">
        <f t="shared" si="4"/>
        <v>Brent Sutton</v>
      </c>
      <c r="AC18" s="339" t="s">
        <v>323</v>
      </c>
      <c r="AD18" s="348" t="str">
        <f t="shared" si="5"/>
        <v/>
      </c>
      <c r="AE18" s="255"/>
      <c r="AF18" s="255"/>
      <c r="AG18" s="255"/>
      <c r="AH18" s="255"/>
      <c r="AI18" s="255"/>
      <c r="AJ18" s="252">
        <f t="shared" si="6"/>
        <v>50</v>
      </c>
    </row>
    <row r="19" spans="1:36" ht="126" x14ac:dyDescent="0.2">
      <c r="A19" s="338">
        <v>13</v>
      </c>
      <c r="B19" s="369" t="s">
        <v>459</v>
      </c>
      <c r="C19" s="370">
        <v>46020</v>
      </c>
      <c r="D19" s="371" t="str">
        <f t="shared" si="7"/>
        <v xml:space="preserve"> </v>
      </c>
      <c r="E19" s="372" t="s">
        <v>3</v>
      </c>
      <c r="F19" s="373" t="s">
        <v>460</v>
      </c>
      <c r="G19" s="374" t="s">
        <v>461</v>
      </c>
      <c r="H19" s="375" t="s">
        <v>462</v>
      </c>
      <c r="I19" s="376">
        <v>2175531038</v>
      </c>
      <c r="J19" s="377" t="s">
        <v>463</v>
      </c>
      <c r="K19" s="378"/>
      <c r="L19" s="373" t="s">
        <v>464</v>
      </c>
      <c r="M19" s="378"/>
      <c r="N19" s="378" t="s">
        <v>499</v>
      </c>
      <c r="O19" s="378">
        <v>3</v>
      </c>
      <c r="P19" s="378"/>
      <c r="Q19" s="378"/>
      <c r="R19" s="379" t="s">
        <v>9</v>
      </c>
      <c r="S19" s="380">
        <v>350</v>
      </c>
      <c r="T19" s="381"/>
      <c r="U19" s="359"/>
      <c r="V19" s="380"/>
      <c r="W19" s="382" t="str">
        <f t="shared" si="0"/>
        <v/>
      </c>
      <c r="X19" s="381"/>
      <c r="Y19" s="382" t="str">
        <f t="shared" si="1"/>
        <v/>
      </c>
      <c r="Z19" s="383">
        <f t="shared" si="2"/>
        <v>0</v>
      </c>
      <c r="AA19" s="384">
        <f t="shared" si="3"/>
        <v>0</v>
      </c>
      <c r="AB19" s="372" t="str">
        <f t="shared" si="4"/>
        <v>Haley Smith</v>
      </c>
      <c r="AC19" s="373" t="s">
        <v>323</v>
      </c>
      <c r="AD19" s="385"/>
      <c r="AE19" s="251"/>
      <c r="AF19" s="251"/>
      <c r="AG19" s="251"/>
      <c r="AH19" s="251"/>
      <c r="AI19" s="251"/>
      <c r="AJ19" s="252" t="str">
        <f t="shared" si="6"/>
        <v/>
      </c>
    </row>
    <row r="20" spans="1:36" ht="72" x14ac:dyDescent="0.2">
      <c r="A20" s="338">
        <v>14</v>
      </c>
      <c r="B20" s="386" t="s">
        <v>56</v>
      </c>
      <c r="C20" s="340">
        <v>46021</v>
      </c>
      <c r="D20" s="341" t="str">
        <f t="shared" si="7"/>
        <v>Paid</v>
      </c>
      <c r="E20" s="341" t="s">
        <v>3</v>
      </c>
      <c r="F20" s="343" t="s">
        <v>465</v>
      </c>
      <c r="G20" s="368" t="s">
        <v>532</v>
      </c>
      <c r="H20" s="387" t="s">
        <v>466</v>
      </c>
      <c r="I20" s="344">
        <v>2178364478</v>
      </c>
      <c r="J20" s="339" t="s">
        <v>467</v>
      </c>
      <c r="K20" s="362">
        <v>25</v>
      </c>
      <c r="L20" s="339" t="s">
        <v>342</v>
      </c>
      <c r="M20" s="362"/>
      <c r="N20" s="362"/>
      <c r="O20" s="362">
        <v>1</v>
      </c>
      <c r="P20" s="362">
        <v>1</v>
      </c>
      <c r="Q20" s="362" t="s">
        <v>468</v>
      </c>
      <c r="R20" s="341" t="s">
        <v>19</v>
      </c>
      <c r="S20" s="365">
        <v>300</v>
      </c>
      <c r="T20" s="346">
        <v>9</v>
      </c>
      <c r="U20" s="346">
        <f>IF(S20=" "," ",S20-Z20)</f>
        <v>282</v>
      </c>
      <c r="V20" s="346"/>
      <c r="W20" s="347">
        <f t="shared" si="0"/>
        <v>0.03</v>
      </c>
      <c r="X20" s="346">
        <v>9</v>
      </c>
      <c r="Y20" s="347">
        <f t="shared" si="1"/>
        <v>0.03</v>
      </c>
      <c r="Z20" s="346">
        <f t="shared" si="2"/>
        <v>18</v>
      </c>
      <c r="AA20" s="347">
        <f t="shared" si="3"/>
        <v>0.06</v>
      </c>
      <c r="AB20" s="341" t="str">
        <f t="shared" si="4"/>
        <v>Kelsey Varner</v>
      </c>
      <c r="AC20" s="339" t="s">
        <v>323</v>
      </c>
      <c r="AD20" s="348" t="str">
        <f>IF(R20="Check",S20,"")</f>
        <v/>
      </c>
      <c r="AE20" s="255"/>
      <c r="AF20" s="255"/>
      <c r="AG20" s="255"/>
      <c r="AH20" s="255"/>
      <c r="AI20" s="255"/>
      <c r="AJ20" s="252">
        <f t="shared" si="6"/>
        <v>300</v>
      </c>
    </row>
    <row r="21" spans="1:36" ht="252" x14ac:dyDescent="0.2">
      <c r="A21" s="338">
        <v>15</v>
      </c>
      <c r="B21" s="388" t="s">
        <v>469</v>
      </c>
      <c r="C21" s="389">
        <v>46022</v>
      </c>
      <c r="D21" s="390" t="s">
        <v>478</v>
      </c>
      <c r="E21" s="391" t="s">
        <v>932</v>
      </c>
      <c r="F21" s="392" t="s">
        <v>471</v>
      </c>
      <c r="G21" s="393" t="s">
        <v>472</v>
      </c>
      <c r="H21" s="394" t="s">
        <v>473</v>
      </c>
      <c r="I21" s="395">
        <v>2175295191</v>
      </c>
      <c r="J21" s="392" t="s">
        <v>474</v>
      </c>
      <c r="K21" s="396"/>
      <c r="L21" s="392" t="s">
        <v>475</v>
      </c>
      <c r="M21" s="396"/>
      <c r="N21" s="396"/>
      <c r="O21" s="396">
        <v>1</v>
      </c>
      <c r="P21" s="396"/>
      <c r="Q21" s="396" t="s">
        <v>476</v>
      </c>
      <c r="R21" s="391" t="s">
        <v>477</v>
      </c>
      <c r="S21" s="397"/>
      <c r="T21" s="397"/>
      <c r="U21" s="397"/>
      <c r="V21" s="397"/>
      <c r="W21" s="397"/>
      <c r="X21" s="397">
        <v>0</v>
      </c>
      <c r="Y21" s="398" t="e">
        <f t="shared" si="1"/>
        <v>#DIV/0!</v>
      </c>
      <c r="Z21" s="399" t="str">
        <f t="shared" si="2"/>
        <v/>
      </c>
      <c r="AA21" s="400" t="str">
        <f t="shared" si="3"/>
        <v/>
      </c>
      <c r="AB21" s="391" t="str">
        <f t="shared" si="4"/>
        <v>Stephanie Yencer</v>
      </c>
      <c r="AC21" s="392" t="s">
        <v>323</v>
      </c>
      <c r="AD21" s="401" t="str">
        <f>IF(R21="Check",S21,"")</f>
        <v/>
      </c>
      <c r="AJ21" s="252" t="str">
        <f t="shared" si="6"/>
        <v/>
      </c>
    </row>
    <row r="22" spans="1:36" ht="72" x14ac:dyDescent="0.2">
      <c r="A22" s="338">
        <v>16</v>
      </c>
      <c r="B22" s="386" t="s">
        <v>479</v>
      </c>
      <c r="C22" s="340">
        <v>46024</v>
      </c>
      <c r="D22" s="341" t="str">
        <f>IF(U22&lt;&gt;0,"Paid", " ")</f>
        <v>Paid</v>
      </c>
      <c r="E22" s="341" t="s">
        <v>4</v>
      </c>
      <c r="F22" s="339" t="s">
        <v>481</v>
      </c>
      <c r="G22" s="368" t="s">
        <v>480</v>
      </c>
      <c r="H22" s="343" t="s">
        <v>482</v>
      </c>
      <c r="I22" s="344">
        <v>2178010209</v>
      </c>
      <c r="J22" s="339" t="s">
        <v>483</v>
      </c>
      <c r="K22" s="362">
        <v>5</v>
      </c>
      <c r="L22" s="341" t="s">
        <v>484</v>
      </c>
      <c r="M22" s="362"/>
      <c r="N22" s="362" t="s">
        <v>499</v>
      </c>
      <c r="O22" s="362"/>
      <c r="P22" s="362"/>
      <c r="Q22" s="362"/>
      <c r="R22" s="341" t="s">
        <v>19</v>
      </c>
      <c r="S22" s="346">
        <v>50</v>
      </c>
      <c r="T22" s="346">
        <v>1.75</v>
      </c>
      <c r="U22" s="346">
        <f>IF(S22=" "," ",S22-Z22)</f>
        <v>46.75</v>
      </c>
      <c r="V22" s="346"/>
      <c r="W22" s="347">
        <f>IF(T22&lt;&gt;"",(T22/S22),"")</f>
        <v>3.5000000000000003E-2</v>
      </c>
      <c r="X22" s="346">
        <v>1.5</v>
      </c>
      <c r="Y22" s="347">
        <f t="shared" si="1"/>
        <v>0.03</v>
      </c>
      <c r="Z22" s="346">
        <f t="shared" si="2"/>
        <v>3.25</v>
      </c>
      <c r="AA22" s="347">
        <f t="shared" si="3"/>
        <v>6.5000000000000002E-2</v>
      </c>
      <c r="AB22" s="341" t="str">
        <f t="shared" si="4"/>
        <v>Valerie Broderick</v>
      </c>
      <c r="AC22" s="339" t="s">
        <v>323</v>
      </c>
      <c r="AD22" s="348" t="str">
        <f>IF(R22="Check",S22,"")</f>
        <v/>
      </c>
      <c r="AE22" s="255"/>
      <c r="AF22" s="255"/>
      <c r="AG22" s="255"/>
      <c r="AH22" s="255"/>
      <c r="AI22" s="255"/>
      <c r="AJ22" s="252">
        <f t="shared" si="6"/>
        <v>50</v>
      </c>
    </row>
    <row r="23" spans="1:36" ht="72" x14ac:dyDescent="0.2">
      <c r="A23" s="338">
        <v>17</v>
      </c>
      <c r="B23" s="386" t="s">
        <v>485</v>
      </c>
      <c r="C23" s="340">
        <v>46027</v>
      </c>
      <c r="D23" s="341" t="str">
        <f>IF(U23&lt;&gt;0,"Paid", " ")</f>
        <v>Paid</v>
      </c>
      <c r="E23" s="341" t="s">
        <v>4</v>
      </c>
      <c r="F23" s="339" t="s">
        <v>486</v>
      </c>
      <c r="G23" s="368" t="s">
        <v>487</v>
      </c>
      <c r="H23" s="343" t="s">
        <v>488</v>
      </c>
      <c r="I23" s="344">
        <v>2176389197</v>
      </c>
      <c r="J23" s="339" t="s">
        <v>489</v>
      </c>
      <c r="K23" s="362">
        <v>12</v>
      </c>
      <c r="L23" s="341" t="s">
        <v>342</v>
      </c>
      <c r="M23" s="362"/>
      <c r="N23" s="362"/>
      <c r="O23" s="362">
        <v>12</v>
      </c>
      <c r="P23" s="362"/>
      <c r="Q23" s="362" t="s">
        <v>490</v>
      </c>
      <c r="R23" s="341" t="s">
        <v>9</v>
      </c>
      <c r="S23" s="346">
        <v>50</v>
      </c>
      <c r="T23" s="346"/>
      <c r="U23" s="346">
        <v>50</v>
      </c>
      <c r="V23" s="346"/>
      <c r="W23" s="346"/>
      <c r="X23" s="346"/>
      <c r="Y23" s="347" t="str">
        <f t="shared" si="1"/>
        <v/>
      </c>
      <c r="Z23" s="346">
        <f t="shared" si="2"/>
        <v>0</v>
      </c>
      <c r="AA23" s="347">
        <f t="shared" si="3"/>
        <v>0</v>
      </c>
      <c r="AB23" s="341" t="str">
        <f t="shared" si="4"/>
        <v>Cynthia Robbins</v>
      </c>
      <c r="AC23" s="339" t="s">
        <v>323</v>
      </c>
      <c r="AD23" s="348">
        <v>50</v>
      </c>
      <c r="AE23" s="251"/>
      <c r="AF23" s="251"/>
      <c r="AG23" s="251"/>
      <c r="AH23" s="251"/>
      <c r="AI23" s="251"/>
      <c r="AJ23" s="252" t="str">
        <f t="shared" si="6"/>
        <v/>
      </c>
    </row>
    <row r="24" spans="1:36" ht="36" x14ac:dyDescent="0.2">
      <c r="A24" s="338">
        <v>18</v>
      </c>
      <c r="B24" s="386" t="s">
        <v>491</v>
      </c>
      <c r="C24" s="340">
        <v>46028</v>
      </c>
      <c r="D24" s="341" t="str">
        <f>IF(U24&lt;&gt;0,"Paid", " ")</f>
        <v>Paid</v>
      </c>
      <c r="E24" s="341" t="s">
        <v>4</v>
      </c>
      <c r="F24" s="339" t="s">
        <v>492</v>
      </c>
      <c r="G24" s="343" t="s">
        <v>493</v>
      </c>
      <c r="H24" s="343" t="s">
        <v>494</v>
      </c>
      <c r="I24" s="344">
        <v>2178993359</v>
      </c>
      <c r="J24" s="339" t="s">
        <v>495</v>
      </c>
      <c r="K24" s="362">
        <v>30</v>
      </c>
      <c r="L24" s="341" t="s">
        <v>496</v>
      </c>
      <c r="M24" s="362"/>
      <c r="N24" s="362" t="s">
        <v>499</v>
      </c>
      <c r="O24" s="362"/>
      <c r="P24" s="362"/>
      <c r="Q24" s="362"/>
      <c r="R24" s="341" t="s">
        <v>19</v>
      </c>
      <c r="S24" s="346">
        <v>50</v>
      </c>
      <c r="T24" s="346">
        <v>1.75</v>
      </c>
      <c r="U24" s="346">
        <f>IF(S24=" "," ",S24-Z24)</f>
        <v>46.75</v>
      </c>
      <c r="V24" s="346"/>
      <c r="W24" s="347">
        <f>IF(T24&lt;&gt;"",(T24/S24),"")</f>
        <v>3.5000000000000003E-2</v>
      </c>
      <c r="X24" s="346">
        <v>1.5</v>
      </c>
      <c r="Y24" s="347">
        <f t="shared" si="1"/>
        <v>0.03</v>
      </c>
      <c r="Z24" s="346">
        <f t="shared" si="2"/>
        <v>3.25</v>
      </c>
      <c r="AA24" s="347">
        <f t="shared" si="3"/>
        <v>6.5000000000000002E-2</v>
      </c>
      <c r="AB24" s="341" t="str">
        <f t="shared" si="4"/>
        <v>Jordan Thomas-Summers</v>
      </c>
      <c r="AC24" s="339" t="s">
        <v>323</v>
      </c>
      <c r="AD24" s="348" t="str">
        <f>IF(R24="Check",S24,"")</f>
        <v/>
      </c>
      <c r="AE24" s="255"/>
      <c r="AF24" s="255"/>
      <c r="AG24" s="255"/>
      <c r="AH24" s="255"/>
      <c r="AI24" s="255"/>
      <c r="AJ24" s="252">
        <f t="shared" si="6"/>
        <v>50</v>
      </c>
    </row>
    <row r="25" spans="1:36" ht="162" x14ac:dyDescent="0.2">
      <c r="A25" s="338">
        <v>19</v>
      </c>
      <c r="B25" s="386" t="s">
        <v>500</v>
      </c>
      <c r="C25" s="340">
        <v>46028</v>
      </c>
      <c r="D25" s="341" t="str">
        <f>IF(U25&lt;&gt;0,"Paid", " ")</f>
        <v>Paid</v>
      </c>
      <c r="E25" s="341" t="s">
        <v>3</v>
      </c>
      <c r="F25" s="339" t="s">
        <v>501</v>
      </c>
      <c r="G25" s="368" t="s">
        <v>502</v>
      </c>
      <c r="H25" s="387" t="s">
        <v>503</v>
      </c>
      <c r="I25" s="344">
        <v>2177174789</v>
      </c>
      <c r="J25" s="339" t="s">
        <v>504</v>
      </c>
      <c r="K25" s="362">
        <v>10</v>
      </c>
      <c r="L25" s="341" t="s">
        <v>342</v>
      </c>
      <c r="M25" s="362"/>
      <c r="N25" s="362" t="s">
        <v>505</v>
      </c>
      <c r="O25" s="362">
        <v>1</v>
      </c>
      <c r="P25" s="362"/>
      <c r="Q25" s="362" t="s">
        <v>506</v>
      </c>
      <c r="R25" s="341" t="s">
        <v>19</v>
      </c>
      <c r="S25" s="346">
        <v>300</v>
      </c>
      <c r="T25" s="346">
        <v>9</v>
      </c>
      <c r="U25" s="346">
        <f>IF(S25=" "," ",S25-Z25)</f>
        <v>282</v>
      </c>
      <c r="V25" s="346"/>
      <c r="W25" s="347">
        <f>IF(T25&lt;&gt;"",(T25/S25),"")</f>
        <v>0.03</v>
      </c>
      <c r="X25" s="346">
        <v>9</v>
      </c>
      <c r="Y25" s="347">
        <f t="shared" si="1"/>
        <v>0.03</v>
      </c>
      <c r="Z25" s="346">
        <f t="shared" si="2"/>
        <v>18</v>
      </c>
      <c r="AA25" s="347">
        <f t="shared" si="3"/>
        <v>0.06</v>
      </c>
      <c r="AB25" s="341" t="str">
        <f t="shared" si="4"/>
        <v>Michele Sommers</v>
      </c>
      <c r="AC25" s="339" t="s">
        <v>323</v>
      </c>
      <c r="AD25" s="348" t="str">
        <f>IF(R25="Check",S25,"")</f>
        <v/>
      </c>
      <c r="AE25" s="255"/>
      <c r="AF25" s="255"/>
      <c r="AG25" s="255"/>
      <c r="AH25" s="255"/>
      <c r="AI25" s="255"/>
      <c r="AJ25" s="252">
        <f t="shared" si="6"/>
        <v>300</v>
      </c>
    </row>
    <row r="26" spans="1:36" s="109" customFormat="1" ht="180" x14ac:dyDescent="0.25">
      <c r="A26" s="338">
        <v>20</v>
      </c>
      <c r="B26" s="402" t="s">
        <v>512</v>
      </c>
      <c r="C26" s="403">
        <v>46028</v>
      </c>
      <c r="D26" s="404" t="s">
        <v>727</v>
      </c>
      <c r="E26" s="405" t="s">
        <v>24</v>
      </c>
      <c r="F26" s="406" t="s">
        <v>507</v>
      </c>
      <c r="G26" s="407" t="s">
        <v>508</v>
      </c>
      <c r="H26" s="408" t="s">
        <v>509</v>
      </c>
      <c r="I26" s="409">
        <v>3093383657</v>
      </c>
      <c r="J26" s="406" t="s">
        <v>510</v>
      </c>
      <c r="K26" s="410">
        <v>40</v>
      </c>
      <c r="L26" s="405" t="s">
        <v>342</v>
      </c>
      <c r="M26" s="410"/>
      <c r="N26" s="410" t="s">
        <v>499</v>
      </c>
      <c r="O26" s="410">
        <v>1</v>
      </c>
      <c r="P26" s="410"/>
      <c r="Q26" s="410" t="s">
        <v>511</v>
      </c>
      <c r="R26" s="405"/>
      <c r="S26" s="411"/>
      <c r="T26" s="411"/>
      <c r="U26" s="411"/>
      <c r="V26" s="411"/>
      <c r="W26" s="411"/>
      <c r="X26" s="411"/>
      <c r="Y26" s="412" t="str">
        <f t="shared" si="1"/>
        <v/>
      </c>
      <c r="Z26" s="413" t="str">
        <f t="shared" si="2"/>
        <v/>
      </c>
      <c r="AA26" s="414" t="str">
        <f t="shared" si="3"/>
        <v/>
      </c>
      <c r="AB26" s="405" t="str">
        <f t="shared" si="4"/>
        <v>Amanda Wiegers</v>
      </c>
      <c r="AC26" s="406" t="s">
        <v>323</v>
      </c>
      <c r="AD26" s="415" t="str">
        <f>IF(R26="Check",S26,"")</f>
        <v/>
      </c>
      <c r="AE26" s="256"/>
      <c r="AF26" s="256"/>
      <c r="AG26" s="256"/>
      <c r="AH26" s="256"/>
      <c r="AI26" s="256"/>
      <c r="AJ26" s="252" t="str">
        <f t="shared" si="6"/>
        <v/>
      </c>
    </row>
    <row r="27" spans="1:36" s="109" customFormat="1" ht="288" x14ac:dyDescent="0.25">
      <c r="A27" s="338">
        <v>21</v>
      </c>
      <c r="B27" s="416" t="s">
        <v>513</v>
      </c>
      <c r="C27" s="403">
        <v>46028</v>
      </c>
      <c r="D27" s="404" t="s">
        <v>727</v>
      </c>
      <c r="E27" s="405" t="s">
        <v>24</v>
      </c>
      <c r="F27" s="406" t="s">
        <v>514</v>
      </c>
      <c r="G27" s="407" t="s">
        <v>515</v>
      </c>
      <c r="H27" s="417" t="s">
        <v>516</v>
      </c>
      <c r="I27" s="409">
        <v>2172065784</v>
      </c>
      <c r="J27" s="406" t="s">
        <v>517</v>
      </c>
      <c r="K27" s="410">
        <v>100</v>
      </c>
      <c r="L27" s="331" t="s">
        <v>518</v>
      </c>
      <c r="M27" s="410"/>
      <c r="N27" s="410" t="s">
        <v>499</v>
      </c>
      <c r="O27" s="410"/>
      <c r="P27" s="410"/>
      <c r="Q27" s="410"/>
      <c r="R27" s="405"/>
      <c r="S27" s="411"/>
      <c r="T27" s="411"/>
      <c r="U27" s="411"/>
      <c r="V27" s="411"/>
      <c r="W27" s="411"/>
      <c r="X27" s="411"/>
      <c r="Y27" s="412" t="str">
        <f t="shared" si="1"/>
        <v/>
      </c>
      <c r="Z27" s="413" t="str">
        <f t="shared" si="2"/>
        <v/>
      </c>
      <c r="AA27" s="414" t="str">
        <f t="shared" si="3"/>
        <v/>
      </c>
      <c r="AB27" s="405" t="str">
        <f t="shared" si="4"/>
        <v>Kittie Elshoff</v>
      </c>
      <c r="AC27" s="406" t="s">
        <v>323</v>
      </c>
      <c r="AD27" s="415" t="str">
        <f>IF(R27="Check",S27,"")</f>
        <v/>
      </c>
      <c r="AE27" s="256"/>
      <c r="AF27" s="256"/>
      <c r="AG27" s="256"/>
      <c r="AH27" s="256"/>
      <c r="AI27" s="256"/>
      <c r="AJ27" s="252" t="str">
        <f t="shared" si="6"/>
        <v/>
      </c>
    </row>
    <row r="28" spans="1:36" ht="126" x14ac:dyDescent="0.2">
      <c r="A28" s="338">
        <v>22</v>
      </c>
      <c r="B28" s="369" t="s">
        <v>519</v>
      </c>
      <c r="C28" s="370">
        <v>46028</v>
      </c>
      <c r="D28" s="371" t="str">
        <f t="shared" ref="D28:D33" si="9">IF(U28&lt;&gt;0,"Paid", " ")</f>
        <v xml:space="preserve"> </v>
      </c>
      <c r="E28" s="372" t="s">
        <v>4</v>
      </c>
      <c r="F28" s="373" t="s">
        <v>520</v>
      </c>
      <c r="G28" s="374" t="s">
        <v>521</v>
      </c>
      <c r="H28" s="375" t="s">
        <v>522</v>
      </c>
      <c r="I28" s="376">
        <v>2176227166</v>
      </c>
      <c r="J28" s="373" t="s">
        <v>523</v>
      </c>
      <c r="K28" s="378">
        <v>20</v>
      </c>
      <c r="L28" s="372" t="s">
        <v>524</v>
      </c>
      <c r="M28" s="378"/>
      <c r="N28" s="378"/>
      <c r="O28" s="378"/>
      <c r="P28" s="378"/>
      <c r="Q28" s="378"/>
      <c r="R28" s="372" t="s">
        <v>9</v>
      </c>
      <c r="S28" s="380">
        <v>50</v>
      </c>
      <c r="T28" s="380"/>
      <c r="U28" s="359"/>
      <c r="V28" s="380"/>
      <c r="W28" s="382" t="str">
        <f t="shared" ref="W28:W33" si="10">IF(T28&lt;&gt;"",(T28/S28),"")</f>
        <v/>
      </c>
      <c r="X28" s="380"/>
      <c r="Y28" s="382" t="str">
        <f t="shared" si="1"/>
        <v/>
      </c>
      <c r="Z28" s="383">
        <f t="shared" si="2"/>
        <v>0</v>
      </c>
      <c r="AA28" s="384">
        <f t="shared" si="3"/>
        <v>0</v>
      </c>
      <c r="AB28" s="372" t="str">
        <f t="shared" si="4"/>
        <v>Rene Shelton</v>
      </c>
      <c r="AC28" s="373" t="s">
        <v>323</v>
      </c>
      <c r="AD28" s="385"/>
      <c r="AE28" s="251"/>
      <c r="AF28" s="251"/>
      <c r="AG28" s="251"/>
      <c r="AH28" s="251"/>
      <c r="AI28" s="251"/>
      <c r="AJ28" s="252" t="str">
        <f t="shared" si="6"/>
        <v/>
      </c>
    </row>
    <row r="29" spans="1:36" ht="144" x14ac:dyDescent="0.2">
      <c r="A29" s="338">
        <v>23</v>
      </c>
      <c r="B29" s="386" t="s">
        <v>525</v>
      </c>
      <c r="C29" s="340">
        <v>46028</v>
      </c>
      <c r="D29" s="341" t="str">
        <f t="shared" si="9"/>
        <v>Paid</v>
      </c>
      <c r="E29" s="341" t="s">
        <v>528</v>
      </c>
      <c r="F29" s="339" t="s">
        <v>526</v>
      </c>
      <c r="G29" s="343" t="s">
        <v>527</v>
      </c>
      <c r="H29" s="343" t="s">
        <v>529</v>
      </c>
      <c r="I29" s="344">
        <v>2177258317</v>
      </c>
      <c r="J29" s="339" t="s">
        <v>890</v>
      </c>
      <c r="K29" s="362">
        <v>16</v>
      </c>
      <c r="L29" s="343" t="s">
        <v>530</v>
      </c>
      <c r="M29" s="362"/>
      <c r="N29" s="362" t="s">
        <v>499</v>
      </c>
      <c r="O29" s="362">
        <v>1</v>
      </c>
      <c r="P29" s="362">
        <v>1</v>
      </c>
      <c r="Q29" s="362" t="s">
        <v>531</v>
      </c>
      <c r="R29" s="341" t="s">
        <v>19</v>
      </c>
      <c r="S29" s="346">
        <v>100</v>
      </c>
      <c r="T29" s="346">
        <v>3.2</v>
      </c>
      <c r="U29" s="346">
        <f>IF(S29=" "," ",S29-Z29)</f>
        <v>93.8</v>
      </c>
      <c r="V29" s="346"/>
      <c r="W29" s="347">
        <f t="shared" si="10"/>
        <v>3.2000000000000001E-2</v>
      </c>
      <c r="X29" s="346">
        <v>3</v>
      </c>
      <c r="Y29" s="347">
        <f t="shared" si="1"/>
        <v>0.03</v>
      </c>
      <c r="Z29" s="346">
        <f t="shared" si="2"/>
        <v>6.2</v>
      </c>
      <c r="AA29" s="347">
        <f t="shared" si="3"/>
        <v>6.2E-2</v>
      </c>
      <c r="AB29" s="341" t="str">
        <f t="shared" si="4"/>
        <v>Robbie Kording</v>
      </c>
      <c r="AC29" s="339" t="s">
        <v>323</v>
      </c>
      <c r="AD29" s="348"/>
      <c r="AE29" s="255"/>
      <c r="AF29" s="255"/>
      <c r="AG29" s="255"/>
      <c r="AH29" s="255"/>
      <c r="AI29" s="255"/>
      <c r="AJ29" s="252">
        <f t="shared" si="6"/>
        <v>100</v>
      </c>
    </row>
    <row r="30" spans="1:36" ht="108" x14ac:dyDescent="0.2">
      <c r="A30" s="338">
        <v>24</v>
      </c>
      <c r="B30" s="386" t="s">
        <v>541</v>
      </c>
      <c r="C30" s="340">
        <v>46029</v>
      </c>
      <c r="D30" s="341" t="str">
        <f t="shared" si="9"/>
        <v>Paid</v>
      </c>
      <c r="E30" s="341" t="s">
        <v>4</v>
      </c>
      <c r="F30" s="339" t="s">
        <v>537</v>
      </c>
      <c r="G30" s="368" t="s">
        <v>538</v>
      </c>
      <c r="H30" s="343" t="s">
        <v>539</v>
      </c>
      <c r="I30" s="344">
        <v>2173813958</v>
      </c>
      <c r="J30" s="339" t="s">
        <v>540</v>
      </c>
      <c r="K30" s="362">
        <v>15</v>
      </c>
      <c r="L30" s="341" t="s">
        <v>604</v>
      </c>
      <c r="M30" s="362"/>
      <c r="N30" s="362" t="s">
        <v>499</v>
      </c>
      <c r="O30" s="362">
        <v>15</v>
      </c>
      <c r="P30" s="362"/>
      <c r="Q30" s="362" t="s">
        <v>605</v>
      </c>
      <c r="R30" s="341" t="s">
        <v>19</v>
      </c>
      <c r="S30" s="346">
        <v>50</v>
      </c>
      <c r="T30" s="346">
        <v>1.75</v>
      </c>
      <c r="U30" s="346">
        <f>IF(S30=" "," ",S30-Z30)</f>
        <v>46.75</v>
      </c>
      <c r="V30" s="346"/>
      <c r="W30" s="347">
        <f t="shared" si="10"/>
        <v>3.5000000000000003E-2</v>
      </c>
      <c r="X30" s="346">
        <v>1.5</v>
      </c>
      <c r="Y30" s="347">
        <f t="shared" si="1"/>
        <v>0.03</v>
      </c>
      <c r="Z30" s="346">
        <f t="shared" si="2"/>
        <v>3.25</v>
      </c>
      <c r="AA30" s="347">
        <f t="shared" si="3"/>
        <v>6.5000000000000002E-2</v>
      </c>
      <c r="AB30" s="341" t="str">
        <f t="shared" si="4"/>
        <v>Dino George</v>
      </c>
      <c r="AC30" s="339" t="s">
        <v>323</v>
      </c>
      <c r="AD30" s="348" t="str">
        <f t="shared" ref="AD30:AD37" si="11">IF(R30="Check",S30,"")</f>
        <v/>
      </c>
      <c r="AJ30" s="252">
        <f t="shared" si="6"/>
        <v>50</v>
      </c>
    </row>
    <row r="31" spans="1:36" ht="126" x14ac:dyDescent="0.2">
      <c r="A31" s="338">
        <v>25</v>
      </c>
      <c r="B31" s="386" t="s">
        <v>543</v>
      </c>
      <c r="C31" s="340">
        <v>46029</v>
      </c>
      <c r="D31" s="341" t="str">
        <f t="shared" si="9"/>
        <v>Paid</v>
      </c>
      <c r="E31" s="341" t="s">
        <v>4</v>
      </c>
      <c r="F31" s="339" t="s">
        <v>544</v>
      </c>
      <c r="G31" s="368" t="s">
        <v>545</v>
      </c>
      <c r="H31" s="343" t="s">
        <v>546</v>
      </c>
      <c r="I31" s="344">
        <v>2175287521</v>
      </c>
      <c r="J31" s="339" t="s">
        <v>547</v>
      </c>
      <c r="K31" s="362" t="s">
        <v>742</v>
      </c>
      <c r="L31" s="341" t="s">
        <v>548</v>
      </c>
      <c r="M31" s="362"/>
      <c r="N31" s="362"/>
      <c r="O31" s="362">
        <v>2</v>
      </c>
      <c r="P31" s="362"/>
      <c r="Q31" s="362" t="s">
        <v>549</v>
      </c>
      <c r="R31" s="341" t="s">
        <v>19</v>
      </c>
      <c r="S31" s="346">
        <v>50</v>
      </c>
      <c r="T31" s="346">
        <v>1.75</v>
      </c>
      <c r="U31" s="346">
        <f>IF(S31=" "," ",S31-Z31)</f>
        <v>46.75</v>
      </c>
      <c r="V31" s="346"/>
      <c r="W31" s="347">
        <f t="shared" si="10"/>
        <v>3.5000000000000003E-2</v>
      </c>
      <c r="X31" s="346">
        <v>1.5</v>
      </c>
      <c r="Y31" s="347">
        <f t="shared" si="1"/>
        <v>0.03</v>
      </c>
      <c r="Z31" s="346">
        <f t="shared" si="2"/>
        <v>3.25</v>
      </c>
      <c r="AA31" s="347">
        <f t="shared" si="3"/>
        <v>6.5000000000000002E-2</v>
      </c>
      <c r="AB31" s="341" t="str">
        <f t="shared" si="4"/>
        <v>Jenna Davlin</v>
      </c>
      <c r="AC31" s="339" t="s">
        <v>323</v>
      </c>
      <c r="AD31" s="348" t="str">
        <f t="shared" si="11"/>
        <v/>
      </c>
      <c r="AJ31" s="252">
        <f t="shared" si="6"/>
        <v>50</v>
      </c>
    </row>
    <row r="32" spans="1:36" ht="90" x14ac:dyDescent="0.2">
      <c r="A32" s="338">
        <v>26</v>
      </c>
      <c r="B32" s="386" t="s">
        <v>550</v>
      </c>
      <c r="C32" s="340">
        <v>46030</v>
      </c>
      <c r="D32" s="341" t="str">
        <f t="shared" si="9"/>
        <v>Paid</v>
      </c>
      <c r="E32" s="341" t="s">
        <v>4</v>
      </c>
      <c r="F32" s="339" t="s">
        <v>551</v>
      </c>
      <c r="G32" s="368" t="s">
        <v>552</v>
      </c>
      <c r="H32" s="387" t="s">
        <v>553</v>
      </c>
      <c r="I32" s="344">
        <v>2177613384</v>
      </c>
      <c r="J32" s="339" t="s">
        <v>554</v>
      </c>
      <c r="K32" s="362" t="s">
        <v>742</v>
      </c>
      <c r="L32" s="341" t="s">
        <v>728</v>
      </c>
      <c r="M32" s="362"/>
      <c r="N32" s="362"/>
      <c r="O32" s="362">
        <v>2</v>
      </c>
      <c r="P32" s="362"/>
      <c r="Q32" s="362" t="s">
        <v>555</v>
      </c>
      <c r="R32" s="341" t="s">
        <v>19</v>
      </c>
      <c r="S32" s="346">
        <v>50</v>
      </c>
      <c r="T32" s="346">
        <v>1.75</v>
      </c>
      <c r="U32" s="346">
        <f>IF(S32=" "," ",S32-Z32)</f>
        <v>46.75</v>
      </c>
      <c r="V32" s="346"/>
      <c r="W32" s="347">
        <f t="shared" si="10"/>
        <v>3.5000000000000003E-2</v>
      </c>
      <c r="X32" s="346">
        <v>1.5</v>
      </c>
      <c r="Y32" s="347">
        <f t="shared" si="1"/>
        <v>0.03</v>
      </c>
      <c r="Z32" s="346">
        <f t="shared" si="2"/>
        <v>3.25</v>
      </c>
      <c r="AA32" s="347">
        <f t="shared" si="3"/>
        <v>6.5000000000000002E-2</v>
      </c>
      <c r="AB32" s="341" t="str">
        <f t="shared" si="4"/>
        <v>Paul Fanning</v>
      </c>
      <c r="AC32" s="339" t="s">
        <v>323</v>
      </c>
      <c r="AD32" s="348" t="str">
        <f t="shared" si="11"/>
        <v/>
      </c>
      <c r="AJ32" s="252">
        <f t="shared" si="6"/>
        <v>50</v>
      </c>
    </row>
    <row r="33" spans="1:36" ht="252" x14ac:dyDescent="0.2">
      <c r="A33" s="338">
        <v>27</v>
      </c>
      <c r="B33" s="386" t="s">
        <v>569</v>
      </c>
      <c r="C33" s="340">
        <v>46031</v>
      </c>
      <c r="D33" s="341" t="str">
        <f t="shared" si="9"/>
        <v>Paid</v>
      </c>
      <c r="E33" s="341" t="s">
        <v>3</v>
      </c>
      <c r="F33" s="339" t="s">
        <v>564</v>
      </c>
      <c r="G33" s="368" t="s">
        <v>566</v>
      </c>
      <c r="H33" s="343" t="s">
        <v>565</v>
      </c>
      <c r="I33" s="344">
        <v>2172992523</v>
      </c>
      <c r="J33" s="339" t="s">
        <v>567</v>
      </c>
      <c r="K33" s="362">
        <v>25</v>
      </c>
      <c r="L33" s="341" t="s">
        <v>342</v>
      </c>
      <c r="M33" s="362"/>
      <c r="N33" s="362"/>
      <c r="O33" s="362">
        <v>1</v>
      </c>
      <c r="P33" s="362">
        <v>1</v>
      </c>
      <c r="Q33" s="362" t="s">
        <v>568</v>
      </c>
      <c r="R33" s="341" t="s">
        <v>19</v>
      </c>
      <c r="S33" s="346">
        <v>300</v>
      </c>
      <c r="T33" s="346">
        <v>9</v>
      </c>
      <c r="U33" s="346">
        <f>IF(S33=" "," ",S33-Z33)</f>
        <v>282</v>
      </c>
      <c r="V33" s="346"/>
      <c r="W33" s="347">
        <f t="shared" si="10"/>
        <v>0.03</v>
      </c>
      <c r="X33" s="346">
        <v>9</v>
      </c>
      <c r="Y33" s="347">
        <f t="shared" si="1"/>
        <v>0.03</v>
      </c>
      <c r="Z33" s="346">
        <f t="shared" si="2"/>
        <v>18</v>
      </c>
      <c r="AA33" s="347">
        <f t="shared" si="3"/>
        <v>0.06</v>
      </c>
      <c r="AB33" s="341" t="str">
        <f t="shared" si="4"/>
        <v>Rory Keylon</v>
      </c>
      <c r="AC33" s="339" t="s">
        <v>323</v>
      </c>
      <c r="AD33" s="348" t="str">
        <f t="shared" si="11"/>
        <v/>
      </c>
      <c r="AJ33" s="252">
        <f t="shared" si="6"/>
        <v>300</v>
      </c>
    </row>
    <row r="34" spans="1:36" ht="198" x14ac:dyDescent="0.2">
      <c r="A34" s="338">
        <v>28</v>
      </c>
      <c r="B34" s="418" t="s">
        <v>570</v>
      </c>
      <c r="C34" s="419">
        <v>46034</v>
      </c>
      <c r="D34" s="404" t="s">
        <v>727</v>
      </c>
      <c r="E34" s="420" t="s">
        <v>24</v>
      </c>
      <c r="F34" s="421" t="s">
        <v>571</v>
      </c>
      <c r="G34" s="422" t="s">
        <v>572</v>
      </c>
      <c r="H34" s="423" t="s">
        <v>573</v>
      </c>
      <c r="I34" s="424">
        <v>2172736953</v>
      </c>
      <c r="J34" s="421" t="s">
        <v>574</v>
      </c>
      <c r="K34" s="425">
        <v>35</v>
      </c>
      <c r="L34" s="420" t="s">
        <v>342</v>
      </c>
      <c r="M34" s="425"/>
      <c r="N34" s="425" t="s">
        <v>499</v>
      </c>
      <c r="O34" s="425">
        <v>1</v>
      </c>
      <c r="P34" s="425">
        <v>1</v>
      </c>
      <c r="Q34" s="425" t="s">
        <v>575</v>
      </c>
      <c r="R34" s="420"/>
      <c r="S34" s="426"/>
      <c r="T34" s="426"/>
      <c r="U34" s="411"/>
      <c r="V34" s="426"/>
      <c r="W34" s="426"/>
      <c r="X34" s="426"/>
      <c r="Y34" s="412" t="str">
        <f t="shared" si="1"/>
        <v/>
      </c>
      <c r="Z34" s="413" t="str">
        <f t="shared" si="2"/>
        <v/>
      </c>
      <c r="AA34" s="427" t="str">
        <f t="shared" si="3"/>
        <v/>
      </c>
      <c r="AB34" s="420" t="str">
        <f t="shared" si="4"/>
        <v>Mark Cornell</v>
      </c>
      <c r="AC34" s="421" t="s">
        <v>323</v>
      </c>
      <c r="AD34" s="415" t="str">
        <f t="shared" si="11"/>
        <v/>
      </c>
      <c r="AJ34" s="252" t="str">
        <f t="shared" si="6"/>
        <v/>
      </c>
    </row>
    <row r="35" spans="1:36" ht="198" x14ac:dyDescent="0.2">
      <c r="A35" s="338">
        <v>29</v>
      </c>
      <c r="B35" s="386" t="s">
        <v>576</v>
      </c>
      <c r="C35" s="340">
        <v>46034</v>
      </c>
      <c r="D35" s="341" t="s">
        <v>965</v>
      </c>
      <c r="E35" s="341" t="s">
        <v>3</v>
      </c>
      <c r="F35" s="339" t="s">
        <v>577</v>
      </c>
      <c r="G35" s="368" t="s">
        <v>578</v>
      </c>
      <c r="H35" s="343" t="s">
        <v>579</v>
      </c>
      <c r="I35" s="344">
        <v>2172993044</v>
      </c>
      <c r="J35" s="339" t="s">
        <v>580</v>
      </c>
      <c r="K35" s="362">
        <v>25</v>
      </c>
      <c r="L35" s="341" t="s">
        <v>581</v>
      </c>
      <c r="M35" s="362"/>
      <c r="N35" s="362" t="s">
        <v>499</v>
      </c>
      <c r="O35" s="362">
        <v>1</v>
      </c>
      <c r="P35" s="362"/>
      <c r="Q35" s="362" t="s">
        <v>582</v>
      </c>
      <c r="R35" s="341" t="s">
        <v>9</v>
      </c>
      <c r="S35" s="346">
        <v>300</v>
      </c>
      <c r="T35" s="428"/>
      <c r="U35" s="346">
        <f>IF(S35=" "," ",S35-Z35)</f>
        <v>300</v>
      </c>
      <c r="V35" s="428"/>
      <c r="W35" s="347" t="str">
        <f>IF(T35&lt;&gt;"",(T35/S35),"")</f>
        <v/>
      </c>
      <c r="X35" s="428"/>
      <c r="Y35" s="347" t="str">
        <f t="shared" si="1"/>
        <v/>
      </c>
      <c r="Z35" s="346">
        <f t="shared" si="2"/>
        <v>0</v>
      </c>
      <c r="AA35" s="429">
        <f t="shared" si="3"/>
        <v>0</v>
      </c>
      <c r="AB35" s="430" t="str">
        <f t="shared" si="4"/>
        <v>Adrianna Bryant</v>
      </c>
      <c r="AC35" s="431" t="s">
        <v>323</v>
      </c>
      <c r="AD35" s="432">
        <f t="shared" si="11"/>
        <v>300</v>
      </c>
      <c r="AJ35" s="252" t="str">
        <f t="shared" si="6"/>
        <v/>
      </c>
    </row>
    <row r="36" spans="1:36" ht="216" x14ac:dyDescent="0.2">
      <c r="A36" s="338">
        <v>30</v>
      </c>
      <c r="B36" s="386" t="s">
        <v>586</v>
      </c>
      <c r="C36" s="340">
        <v>46035</v>
      </c>
      <c r="D36" s="341" t="str">
        <f>IF(U36&lt;&gt;0,"Paid", " ")</f>
        <v>Paid</v>
      </c>
      <c r="E36" s="341" t="s">
        <v>4</v>
      </c>
      <c r="F36" s="339" t="s">
        <v>583</v>
      </c>
      <c r="G36" s="368" t="s">
        <v>584</v>
      </c>
      <c r="H36" s="387" t="s">
        <v>585</v>
      </c>
      <c r="I36" s="344">
        <v>9286061484</v>
      </c>
      <c r="J36" s="339" t="s">
        <v>587</v>
      </c>
      <c r="K36" s="362">
        <v>20</v>
      </c>
      <c r="L36" s="341" t="s">
        <v>588</v>
      </c>
      <c r="M36" s="362"/>
      <c r="N36" s="362" t="s">
        <v>499</v>
      </c>
      <c r="O36" s="362">
        <v>1</v>
      </c>
      <c r="P36" s="362">
        <v>1</v>
      </c>
      <c r="Q36" s="362" t="s">
        <v>589</v>
      </c>
      <c r="R36" s="341" t="s">
        <v>19</v>
      </c>
      <c r="S36" s="346">
        <v>50</v>
      </c>
      <c r="T36" s="346">
        <v>1.75</v>
      </c>
      <c r="U36" s="346">
        <f>IF(S36=" "," ",S36-Z36)</f>
        <v>46.75</v>
      </c>
      <c r="V36" s="346"/>
      <c r="W36" s="347">
        <f>IF(T36&lt;&gt;"",(T36/S36),"")</f>
        <v>3.5000000000000003E-2</v>
      </c>
      <c r="X36" s="346">
        <v>1.5</v>
      </c>
      <c r="Y36" s="347">
        <f t="shared" si="1"/>
        <v>0.03</v>
      </c>
      <c r="Z36" s="346">
        <f t="shared" si="2"/>
        <v>3.25</v>
      </c>
      <c r="AA36" s="347">
        <f t="shared" si="3"/>
        <v>6.5000000000000002E-2</v>
      </c>
      <c r="AB36" s="341" t="str">
        <f t="shared" si="4"/>
        <v>Ryan Bye</v>
      </c>
      <c r="AC36" s="339" t="s">
        <v>323</v>
      </c>
      <c r="AD36" s="348" t="str">
        <f t="shared" si="11"/>
        <v/>
      </c>
      <c r="AJ36" s="252">
        <f t="shared" si="6"/>
        <v>50</v>
      </c>
    </row>
    <row r="37" spans="1:36" ht="144" x14ac:dyDescent="0.2">
      <c r="A37" s="338">
        <v>31</v>
      </c>
      <c r="B37" s="386" t="s">
        <v>590</v>
      </c>
      <c r="C37" s="340">
        <v>46036</v>
      </c>
      <c r="D37" s="341" t="str">
        <f>IF(U37&lt;&gt;0,"Paid", " ")</f>
        <v>Paid</v>
      </c>
      <c r="E37" s="341" t="s">
        <v>528</v>
      </c>
      <c r="F37" s="339" t="s">
        <v>591</v>
      </c>
      <c r="G37" s="368" t="s">
        <v>592</v>
      </c>
      <c r="H37" s="343" t="s">
        <v>593</v>
      </c>
      <c r="I37" s="344">
        <v>2174153751</v>
      </c>
      <c r="J37" s="339" t="s">
        <v>594</v>
      </c>
      <c r="K37" s="362">
        <v>8</v>
      </c>
      <c r="L37" s="341" t="s">
        <v>595</v>
      </c>
      <c r="M37" s="362"/>
      <c r="N37" s="362" t="s">
        <v>596</v>
      </c>
      <c r="O37" s="362">
        <v>2</v>
      </c>
      <c r="P37" s="362"/>
      <c r="Q37" s="362" t="s">
        <v>597</v>
      </c>
      <c r="R37" s="341" t="s">
        <v>19</v>
      </c>
      <c r="S37" s="346">
        <v>100</v>
      </c>
      <c r="T37" s="346">
        <v>3.93</v>
      </c>
      <c r="U37" s="346">
        <f>IF(S37=" "," ",S37-Z37)</f>
        <v>92.32</v>
      </c>
      <c r="V37" s="346"/>
      <c r="W37" s="347">
        <f>IF(T37&lt;&gt;"",(T37/S37),"")</f>
        <v>3.9300000000000002E-2</v>
      </c>
      <c r="X37" s="346">
        <v>3.75</v>
      </c>
      <c r="Y37" s="347">
        <f t="shared" si="1"/>
        <v>3.7499999999999999E-2</v>
      </c>
      <c r="Z37" s="346">
        <f t="shared" si="2"/>
        <v>7.68</v>
      </c>
      <c r="AA37" s="347">
        <f t="shared" si="3"/>
        <v>7.6799999999999993E-2</v>
      </c>
      <c r="AB37" s="341" t="str">
        <f t="shared" si="4"/>
        <v>Taylor Stevens</v>
      </c>
      <c r="AC37" s="339" t="s">
        <v>323</v>
      </c>
      <c r="AD37" s="348" t="str">
        <f t="shared" si="11"/>
        <v/>
      </c>
      <c r="AJ37" s="252">
        <f t="shared" si="6"/>
        <v>100</v>
      </c>
    </row>
    <row r="38" spans="1:36" ht="378" x14ac:dyDescent="0.2">
      <c r="A38" s="338">
        <v>32</v>
      </c>
      <c r="B38" s="433" t="s">
        <v>598</v>
      </c>
      <c r="C38" s="434">
        <v>46037</v>
      </c>
      <c r="D38" s="435" t="str">
        <f>IF(U38&lt;&gt;0,"Paid", " ")</f>
        <v xml:space="preserve"> </v>
      </c>
      <c r="E38" s="435" t="s">
        <v>3</v>
      </c>
      <c r="F38" s="436" t="s">
        <v>599</v>
      </c>
      <c r="G38" s="437" t="s">
        <v>600</v>
      </c>
      <c r="H38" s="438" t="s">
        <v>601</v>
      </c>
      <c r="I38" s="439">
        <v>2175532788</v>
      </c>
      <c r="J38" s="436" t="s">
        <v>602</v>
      </c>
      <c r="K38" s="440">
        <v>45</v>
      </c>
      <c r="L38" s="441" t="s">
        <v>603</v>
      </c>
      <c r="M38" s="440" t="s">
        <v>618</v>
      </c>
      <c r="N38" s="440" t="s">
        <v>499</v>
      </c>
      <c r="O38" s="440">
        <v>1</v>
      </c>
      <c r="P38" s="440"/>
      <c r="Q38" s="440" t="s">
        <v>617</v>
      </c>
      <c r="R38" s="435" t="s">
        <v>9</v>
      </c>
      <c r="S38" s="381">
        <v>300</v>
      </c>
      <c r="T38" s="381"/>
      <c r="U38" s="359"/>
      <c r="V38" s="381"/>
      <c r="W38" s="381"/>
      <c r="X38" s="381"/>
      <c r="Y38" s="382" t="str">
        <f t="shared" si="1"/>
        <v/>
      </c>
      <c r="Z38" s="383">
        <f t="shared" si="2"/>
        <v>0</v>
      </c>
      <c r="AA38" s="442">
        <f t="shared" si="3"/>
        <v>0</v>
      </c>
      <c r="AB38" s="435" t="str">
        <f t="shared" si="4"/>
        <v>Gina Russell</v>
      </c>
      <c r="AC38" s="436" t="s">
        <v>323</v>
      </c>
      <c r="AD38" s="443"/>
      <c r="AJ38" s="252" t="str">
        <f t="shared" si="6"/>
        <v/>
      </c>
    </row>
    <row r="39" spans="1:36" ht="180" x14ac:dyDescent="0.2">
      <c r="A39" s="338">
        <v>33</v>
      </c>
      <c r="B39" s="386" t="s">
        <v>606</v>
      </c>
      <c r="C39" s="340">
        <v>46037</v>
      </c>
      <c r="D39" s="341" t="str">
        <f>IF(U39&lt;&gt;0,"Paid", " ")</f>
        <v>Paid</v>
      </c>
      <c r="E39" s="341" t="s">
        <v>4</v>
      </c>
      <c r="F39" s="339" t="s">
        <v>607</v>
      </c>
      <c r="G39" s="368" t="s">
        <v>608</v>
      </c>
      <c r="H39" s="343" t="s">
        <v>609</v>
      </c>
      <c r="I39" s="344">
        <v>2178364463</v>
      </c>
      <c r="J39" s="339" t="s">
        <v>610</v>
      </c>
      <c r="K39" s="362">
        <v>60</v>
      </c>
      <c r="L39" s="341" t="s">
        <v>342</v>
      </c>
      <c r="M39" s="362" t="s">
        <v>596</v>
      </c>
      <c r="N39" s="362" t="s">
        <v>612</v>
      </c>
      <c r="O39" s="362">
        <v>1</v>
      </c>
      <c r="P39" s="362">
        <v>1</v>
      </c>
      <c r="Q39" s="362" t="s">
        <v>613</v>
      </c>
      <c r="R39" s="341" t="s">
        <v>19</v>
      </c>
      <c r="S39" s="346">
        <v>50</v>
      </c>
      <c r="T39" s="346">
        <v>1.75</v>
      </c>
      <c r="U39" s="346">
        <f>IF(S39=" "," ",S39-Z39)</f>
        <v>46.75</v>
      </c>
      <c r="V39" s="346"/>
      <c r="W39" s="347">
        <f>IF(T39&lt;&gt;"",(T39/S39),"")</f>
        <v>3.5000000000000003E-2</v>
      </c>
      <c r="X39" s="346">
        <v>1.5</v>
      </c>
      <c r="Y39" s="347">
        <f t="shared" ref="Y39:Y70" si="12">IF(X39&lt;&gt;"",(X39/S39),"")</f>
        <v>0.03</v>
      </c>
      <c r="Z39" s="346">
        <f t="shared" ref="Z39:Z70" si="13">IF(S39="","",(V39+T39+X39))</f>
        <v>3.25</v>
      </c>
      <c r="AA39" s="347">
        <f t="shared" ref="AA39:AA70" si="14">IF(Z39&lt;&gt;"",(Z39/S39),"")</f>
        <v>6.5000000000000002E-2</v>
      </c>
      <c r="AB39" s="341" t="str">
        <f t="shared" ref="AB39:AB70" si="15">CONCATENATE(F39," ",G39)</f>
        <v>Brian Baskett</v>
      </c>
      <c r="AC39" s="339" t="s">
        <v>323</v>
      </c>
      <c r="AD39" s="348" t="str">
        <f t="shared" ref="AD39:AD50" si="16">IF(R39="Check",S39,"")</f>
        <v/>
      </c>
      <c r="AJ39" s="252">
        <f t="shared" ref="AJ39:AJ70" si="17">IF(R39="Online - Stripe",S39,"")</f>
        <v>50</v>
      </c>
    </row>
    <row r="40" spans="1:36" ht="72" x14ac:dyDescent="0.2">
      <c r="A40" s="333">
        <v>34</v>
      </c>
      <c r="B40" s="444" t="s">
        <v>163</v>
      </c>
      <c r="C40" s="445">
        <v>46037</v>
      </c>
      <c r="D40" s="404" t="s">
        <v>727</v>
      </c>
      <c r="E40" s="446" t="s">
        <v>24</v>
      </c>
      <c r="F40" s="447" t="s">
        <v>614</v>
      </c>
      <c r="G40" s="448" t="s">
        <v>600</v>
      </c>
      <c r="H40" s="449" t="s">
        <v>616</v>
      </c>
      <c r="I40" s="450">
        <v>2174946988</v>
      </c>
      <c r="J40" s="447" t="s">
        <v>615</v>
      </c>
      <c r="K40" s="451">
        <v>75</v>
      </c>
      <c r="L40" s="446" t="s">
        <v>342</v>
      </c>
      <c r="M40" s="451" t="s">
        <v>596</v>
      </c>
      <c r="N40" s="451" t="s">
        <v>596</v>
      </c>
      <c r="O40" s="451">
        <v>0</v>
      </c>
      <c r="P40" s="451"/>
      <c r="Q40" s="451"/>
      <c r="R40" s="446"/>
      <c r="S40" s="452"/>
      <c r="T40" s="452"/>
      <c r="U40" s="411"/>
      <c r="V40" s="452"/>
      <c r="W40" s="452"/>
      <c r="X40" s="452"/>
      <c r="Y40" s="412" t="str">
        <f t="shared" si="12"/>
        <v/>
      </c>
      <c r="Z40" s="413" t="str">
        <f t="shared" si="13"/>
        <v/>
      </c>
      <c r="AA40" s="453" t="str">
        <f t="shared" si="14"/>
        <v/>
      </c>
      <c r="AB40" s="446" t="str">
        <f t="shared" si="15"/>
        <v>William Russell</v>
      </c>
      <c r="AC40" s="447" t="s">
        <v>323</v>
      </c>
      <c r="AD40" s="454" t="str">
        <f t="shared" si="16"/>
        <v/>
      </c>
      <c r="AJ40" s="252" t="str">
        <f t="shared" si="17"/>
        <v/>
      </c>
    </row>
    <row r="41" spans="1:36" ht="144" x14ac:dyDescent="0.2">
      <c r="A41" s="338">
        <v>35</v>
      </c>
      <c r="B41" s="386" t="s">
        <v>636</v>
      </c>
      <c r="C41" s="340">
        <v>46040</v>
      </c>
      <c r="D41" s="341" t="str">
        <f>IF(U41&lt;&gt;0,"Paid", " ")</f>
        <v>Paid</v>
      </c>
      <c r="E41" s="341" t="s">
        <v>4</v>
      </c>
      <c r="F41" s="339" t="s">
        <v>637</v>
      </c>
      <c r="G41" s="368" t="s">
        <v>638</v>
      </c>
      <c r="H41" s="387" t="s">
        <v>639</v>
      </c>
      <c r="I41" s="344">
        <v>2174945388</v>
      </c>
      <c r="J41" s="339" t="s">
        <v>640</v>
      </c>
      <c r="K41" s="362">
        <v>25</v>
      </c>
      <c r="L41" s="341" t="s">
        <v>643</v>
      </c>
      <c r="M41" s="362" t="s">
        <v>641</v>
      </c>
      <c r="N41" s="362" t="s">
        <v>612</v>
      </c>
      <c r="O41" s="362">
        <v>1</v>
      </c>
      <c r="P41" s="362">
        <v>1</v>
      </c>
      <c r="Q41" s="362" t="s">
        <v>642</v>
      </c>
      <c r="R41" s="341" t="s">
        <v>19</v>
      </c>
      <c r="S41" s="346">
        <v>50</v>
      </c>
      <c r="T41" s="346">
        <v>1.75</v>
      </c>
      <c r="U41" s="346">
        <f>IF(S41=" "," ",S41-Z41)</f>
        <v>46.75</v>
      </c>
      <c r="V41" s="346"/>
      <c r="W41" s="347">
        <f>IF(T41&lt;&gt;"",(T41/S41),"")</f>
        <v>3.5000000000000003E-2</v>
      </c>
      <c r="X41" s="346">
        <v>1.5</v>
      </c>
      <c r="Y41" s="347">
        <f t="shared" si="12"/>
        <v>0.03</v>
      </c>
      <c r="Z41" s="346">
        <f t="shared" si="13"/>
        <v>3.25</v>
      </c>
      <c r="AA41" s="347">
        <f t="shared" si="14"/>
        <v>6.5000000000000002E-2</v>
      </c>
      <c r="AB41" s="341" t="str">
        <f t="shared" si="15"/>
        <v>Patrick Shea</v>
      </c>
      <c r="AC41" s="339" t="s">
        <v>323</v>
      </c>
      <c r="AD41" s="348" t="str">
        <f t="shared" si="16"/>
        <v/>
      </c>
      <c r="AJ41" s="252">
        <f t="shared" si="17"/>
        <v>50</v>
      </c>
    </row>
    <row r="42" spans="1:36" ht="108" x14ac:dyDescent="0.2">
      <c r="A42" s="338">
        <v>36</v>
      </c>
      <c r="B42" s="386" t="s">
        <v>644</v>
      </c>
      <c r="C42" s="340">
        <v>46041</v>
      </c>
      <c r="D42" s="341" t="str">
        <f>IF(U42&lt;&gt;0,"Paid", " ")</f>
        <v>Paid</v>
      </c>
      <c r="E42" s="341" t="s">
        <v>4</v>
      </c>
      <c r="F42" s="339" t="s">
        <v>645</v>
      </c>
      <c r="G42" s="368" t="s">
        <v>647</v>
      </c>
      <c r="H42" s="387" t="s">
        <v>646</v>
      </c>
      <c r="I42" s="344">
        <v>2179513125</v>
      </c>
      <c r="J42" s="339" t="s">
        <v>648</v>
      </c>
      <c r="K42" s="362">
        <v>8</v>
      </c>
      <c r="L42" s="341" t="s">
        <v>342</v>
      </c>
      <c r="M42" s="362"/>
      <c r="N42" s="362" t="s">
        <v>596</v>
      </c>
      <c r="O42" s="362"/>
      <c r="P42" s="362"/>
      <c r="Q42" s="362"/>
      <c r="R42" s="341" t="s">
        <v>19</v>
      </c>
      <c r="S42" s="346">
        <v>50</v>
      </c>
      <c r="T42" s="346">
        <v>1.75</v>
      </c>
      <c r="U42" s="346">
        <f>IF(S42=" "," ",S42-Z42)</f>
        <v>46.75</v>
      </c>
      <c r="V42" s="346"/>
      <c r="W42" s="347">
        <f>IF(T42&lt;&gt;"",(T42/S42),"")</f>
        <v>3.5000000000000003E-2</v>
      </c>
      <c r="X42" s="346">
        <v>1.5</v>
      </c>
      <c r="Y42" s="347">
        <f t="shared" si="12"/>
        <v>0.03</v>
      </c>
      <c r="Z42" s="346">
        <f t="shared" si="13"/>
        <v>3.25</v>
      </c>
      <c r="AA42" s="347">
        <f t="shared" si="14"/>
        <v>6.5000000000000002E-2</v>
      </c>
      <c r="AB42" s="341" t="str">
        <f t="shared" si="15"/>
        <v>Rachel Owens</v>
      </c>
      <c r="AC42" s="339" t="s">
        <v>323</v>
      </c>
      <c r="AD42" s="348" t="str">
        <f t="shared" si="16"/>
        <v/>
      </c>
      <c r="AJ42" s="252">
        <f t="shared" si="17"/>
        <v>50</v>
      </c>
    </row>
    <row r="43" spans="1:36" ht="126" x14ac:dyDescent="0.2">
      <c r="A43" s="338">
        <v>37</v>
      </c>
      <c r="B43" s="386" t="s">
        <v>386</v>
      </c>
      <c r="C43" s="340">
        <v>46041</v>
      </c>
      <c r="D43" s="341" t="str">
        <f>IF(U43&lt;&gt;0,"Paid", " ")</f>
        <v>Paid</v>
      </c>
      <c r="E43" s="341" t="s">
        <v>4</v>
      </c>
      <c r="F43" s="339" t="s">
        <v>652</v>
      </c>
      <c r="G43" s="368" t="s">
        <v>487</v>
      </c>
      <c r="H43" s="343" t="s">
        <v>653</v>
      </c>
      <c r="I43" s="344">
        <v>2178609989</v>
      </c>
      <c r="J43" s="339" t="s">
        <v>654</v>
      </c>
      <c r="K43" s="362">
        <v>25</v>
      </c>
      <c r="L43" s="341" t="s">
        <v>342</v>
      </c>
      <c r="M43" s="362"/>
      <c r="N43" s="362" t="s">
        <v>596</v>
      </c>
      <c r="O43" s="362"/>
      <c r="P43" s="362"/>
      <c r="Q43" s="362"/>
      <c r="R43" s="341" t="s">
        <v>19</v>
      </c>
      <c r="S43" s="346">
        <v>50</v>
      </c>
      <c r="T43" s="346">
        <v>1.75</v>
      </c>
      <c r="U43" s="346">
        <f>IF(S43=" "," ",S43-Z43)</f>
        <v>46.75</v>
      </c>
      <c r="V43" s="346"/>
      <c r="W43" s="347">
        <f>IF(T43&lt;&gt;"",(T43/S43),"")</f>
        <v>3.5000000000000003E-2</v>
      </c>
      <c r="X43" s="346">
        <v>1.5</v>
      </c>
      <c r="Y43" s="347">
        <f t="shared" si="12"/>
        <v>0.03</v>
      </c>
      <c r="Z43" s="346">
        <f t="shared" si="13"/>
        <v>3.25</v>
      </c>
      <c r="AA43" s="347">
        <f t="shared" si="14"/>
        <v>6.5000000000000002E-2</v>
      </c>
      <c r="AB43" s="341" t="str">
        <f t="shared" si="15"/>
        <v>Emily Robbins</v>
      </c>
      <c r="AC43" s="339" t="s">
        <v>323</v>
      </c>
      <c r="AD43" s="348" t="str">
        <f t="shared" si="16"/>
        <v/>
      </c>
      <c r="AJ43" s="252">
        <f t="shared" si="17"/>
        <v>50</v>
      </c>
    </row>
    <row r="44" spans="1:36" ht="324" x14ac:dyDescent="0.2">
      <c r="A44" s="338">
        <v>38</v>
      </c>
      <c r="B44" s="386" t="s">
        <v>118</v>
      </c>
      <c r="C44" s="340">
        <v>46042</v>
      </c>
      <c r="D44" s="341" t="str">
        <f>IF(U44&lt;&gt;0,"Paid", " ")</f>
        <v>Paid</v>
      </c>
      <c r="E44" s="341" t="s">
        <v>4</v>
      </c>
      <c r="F44" s="339" t="s">
        <v>655</v>
      </c>
      <c r="G44" s="368" t="s">
        <v>656</v>
      </c>
      <c r="H44" s="343" t="s">
        <v>657</v>
      </c>
      <c r="I44" s="344">
        <v>2174149189</v>
      </c>
      <c r="J44" s="339" t="s">
        <v>658</v>
      </c>
      <c r="K44" s="362">
        <v>40</v>
      </c>
      <c r="L44" s="341" t="s">
        <v>659</v>
      </c>
      <c r="M44" s="362"/>
      <c r="N44" s="362" t="s">
        <v>612</v>
      </c>
      <c r="O44" s="362">
        <v>1</v>
      </c>
      <c r="P44" s="362"/>
      <c r="Q44" s="362" t="s">
        <v>476</v>
      </c>
      <c r="R44" s="341" t="s">
        <v>19</v>
      </c>
      <c r="S44" s="346">
        <v>50</v>
      </c>
      <c r="T44" s="346">
        <v>1.75</v>
      </c>
      <c r="U44" s="346">
        <f>IF(S44=" "," ",S44-Z44)</f>
        <v>46.75</v>
      </c>
      <c r="V44" s="346"/>
      <c r="W44" s="347">
        <f>IF(T44&lt;&gt;"",(T44/S44),"")</f>
        <v>3.5000000000000003E-2</v>
      </c>
      <c r="X44" s="346">
        <v>1.5</v>
      </c>
      <c r="Y44" s="347">
        <f t="shared" si="12"/>
        <v>0.03</v>
      </c>
      <c r="Z44" s="346">
        <f t="shared" si="13"/>
        <v>3.25</v>
      </c>
      <c r="AA44" s="347">
        <f t="shared" si="14"/>
        <v>6.5000000000000002E-2</v>
      </c>
      <c r="AB44" s="341" t="str">
        <f t="shared" si="15"/>
        <v>Kim Johnson</v>
      </c>
      <c r="AC44" s="339" t="s">
        <v>323</v>
      </c>
      <c r="AD44" s="348" t="str">
        <f t="shared" si="16"/>
        <v/>
      </c>
      <c r="AJ44" s="252">
        <f t="shared" si="17"/>
        <v>50</v>
      </c>
    </row>
    <row r="45" spans="1:36" ht="144" x14ac:dyDescent="0.2">
      <c r="A45" s="338">
        <v>39</v>
      </c>
      <c r="B45" s="386" t="s">
        <v>660</v>
      </c>
      <c r="C45" s="340">
        <v>46043</v>
      </c>
      <c r="D45" s="341" t="str">
        <f>IF(U45&lt;&gt;0,"Paid", " ")</f>
        <v>Paid</v>
      </c>
      <c r="E45" s="341" t="s">
        <v>3</v>
      </c>
      <c r="F45" s="339" t="s">
        <v>661</v>
      </c>
      <c r="G45" s="368" t="s">
        <v>662</v>
      </c>
      <c r="H45" s="387" t="s">
        <v>663</v>
      </c>
      <c r="I45" s="344">
        <v>2176380250</v>
      </c>
      <c r="J45" s="339" t="s">
        <v>664</v>
      </c>
      <c r="K45" s="362">
        <v>25</v>
      </c>
      <c r="L45" s="341" t="s">
        <v>769</v>
      </c>
      <c r="M45" s="362" t="s">
        <v>665</v>
      </c>
      <c r="N45" s="362" t="s">
        <v>612</v>
      </c>
      <c r="O45" s="362">
        <v>1</v>
      </c>
      <c r="P45" s="362">
        <v>1</v>
      </c>
      <c r="Q45" s="339" t="s">
        <v>666</v>
      </c>
      <c r="R45" s="341" t="s">
        <v>19</v>
      </c>
      <c r="S45" s="346">
        <v>300</v>
      </c>
      <c r="T45" s="346">
        <v>9</v>
      </c>
      <c r="U45" s="346">
        <f>IF(S45=" "," ",S45-Z45)</f>
        <v>282</v>
      </c>
      <c r="V45" s="346"/>
      <c r="W45" s="347">
        <f>IF(T45&lt;&gt;"",(T45/S45),"")</f>
        <v>0.03</v>
      </c>
      <c r="X45" s="346">
        <v>9</v>
      </c>
      <c r="Y45" s="347">
        <f t="shared" si="12"/>
        <v>0.03</v>
      </c>
      <c r="Z45" s="346">
        <f t="shared" si="13"/>
        <v>18</v>
      </c>
      <c r="AA45" s="347">
        <f t="shared" si="14"/>
        <v>0.06</v>
      </c>
      <c r="AB45" s="341" t="str">
        <f t="shared" si="15"/>
        <v>Dené  Peters</v>
      </c>
      <c r="AC45" s="339" t="s">
        <v>323</v>
      </c>
      <c r="AD45" s="348" t="str">
        <f t="shared" si="16"/>
        <v/>
      </c>
      <c r="AJ45" s="252">
        <f t="shared" si="17"/>
        <v>300</v>
      </c>
    </row>
    <row r="46" spans="1:36" ht="36" x14ac:dyDescent="0.2">
      <c r="A46" s="338">
        <v>40</v>
      </c>
      <c r="B46" s="455" t="s">
        <v>217</v>
      </c>
      <c r="C46" s="456">
        <v>46043</v>
      </c>
      <c r="D46" s="457" t="s">
        <v>478</v>
      </c>
      <c r="E46" s="458" t="s">
        <v>932</v>
      </c>
      <c r="F46" s="459" t="s">
        <v>667</v>
      </c>
      <c r="G46" s="460" t="s">
        <v>669</v>
      </c>
      <c r="H46" s="461" t="s">
        <v>670</v>
      </c>
      <c r="I46" s="462" t="s">
        <v>668</v>
      </c>
      <c r="J46" s="459" t="s">
        <v>217</v>
      </c>
      <c r="K46" s="463">
        <v>50</v>
      </c>
      <c r="L46" s="458"/>
      <c r="M46" s="463"/>
      <c r="N46" s="463" t="s">
        <v>612</v>
      </c>
      <c r="O46" s="463">
        <v>1</v>
      </c>
      <c r="P46" s="463"/>
      <c r="Q46" s="463" t="s">
        <v>671</v>
      </c>
      <c r="R46" s="458"/>
      <c r="S46" s="464"/>
      <c r="T46" s="464"/>
      <c r="U46" s="464"/>
      <c r="V46" s="464"/>
      <c r="W46" s="464"/>
      <c r="X46" s="464"/>
      <c r="Y46" s="465" t="str">
        <f t="shared" si="12"/>
        <v/>
      </c>
      <c r="Z46" s="399" t="str">
        <f t="shared" si="13"/>
        <v/>
      </c>
      <c r="AA46" s="466" t="str">
        <f t="shared" si="14"/>
        <v/>
      </c>
      <c r="AB46" s="458" t="str">
        <f t="shared" si="15"/>
        <v>Alivia Carrigan</v>
      </c>
      <c r="AC46" s="459" t="s">
        <v>323</v>
      </c>
      <c r="AD46" s="467" t="str">
        <f t="shared" si="16"/>
        <v/>
      </c>
      <c r="AJ46" s="252" t="str">
        <f t="shared" si="17"/>
        <v/>
      </c>
    </row>
    <row r="47" spans="1:36" ht="216" x14ac:dyDescent="0.2">
      <c r="A47" s="338">
        <v>41</v>
      </c>
      <c r="B47" s="386" t="s">
        <v>676</v>
      </c>
      <c r="C47" s="340">
        <v>46043</v>
      </c>
      <c r="D47" s="468" t="s">
        <v>726</v>
      </c>
      <c r="E47" s="341" t="s">
        <v>4</v>
      </c>
      <c r="F47" s="339" t="s">
        <v>673</v>
      </c>
      <c r="G47" s="368" t="s">
        <v>672</v>
      </c>
      <c r="H47" s="343" t="s">
        <v>674</v>
      </c>
      <c r="I47" s="344">
        <v>2173417724</v>
      </c>
      <c r="J47" s="339" t="s">
        <v>675</v>
      </c>
      <c r="K47" s="362">
        <v>25</v>
      </c>
      <c r="L47" s="342" t="s">
        <v>678</v>
      </c>
      <c r="M47" s="362" t="s">
        <v>596</v>
      </c>
      <c r="N47" s="362"/>
      <c r="O47" s="362">
        <v>1</v>
      </c>
      <c r="P47" s="362"/>
      <c r="Q47" s="362" t="s">
        <v>677</v>
      </c>
      <c r="R47" s="341" t="s">
        <v>726</v>
      </c>
      <c r="S47" s="346">
        <v>50</v>
      </c>
      <c r="T47" s="346"/>
      <c r="U47" s="346"/>
      <c r="V47" s="346"/>
      <c r="W47" s="347" t="str">
        <f>IF(T47&lt;&gt;"",(T47/S47),"")</f>
        <v/>
      </c>
      <c r="X47" s="346"/>
      <c r="Y47" s="347" t="str">
        <f t="shared" si="12"/>
        <v/>
      </c>
      <c r="Z47" s="346">
        <f t="shared" si="13"/>
        <v>0</v>
      </c>
      <c r="AA47" s="347">
        <f t="shared" si="14"/>
        <v>0</v>
      </c>
      <c r="AB47" s="341" t="str">
        <f t="shared" si="15"/>
        <v>Kris Cavanagh</v>
      </c>
      <c r="AC47" s="339" t="s">
        <v>323</v>
      </c>
      <c r="AD47" s="348" t="str">
        <f t="shared" si="16"/>
        <v/>
      </c>
      <c r="AJ47" s="252" t="str">
        <f t="shared" si="17"/>
        <v/>
      </c>
    </row>
    <row r="48" spans="1:36" ht="288" x14ac:dyDescent="0.2">
      <c r="A48" s="338">
        <v>42</v>
      </c>
      <c r="B48" s="386" t="s">
        <v>679</v>
      </c>
      <c r="C48" s="340">
        <v>46044</v>
      </c>
      <c r="D48" s="341" t="str">
        <f t="shared" ref="D48:D54" si="18">IF(U48&lt;&gt;0,"Paid", " ")</f>
        <v>Paid</v>
      </c>
      <c r="E48" s="341" t="s">
        <v>4</v>
      </c>
      <c r="F48" s="339" t="s">
        <v>681</v>
      </c>
      <c r="G48" s="368" t="s">
        <v>682</v>
      </c>
      <c r="H48" s="343" t="s">
        <v>680</v>
      </c>
      <c r="I48" s="344">
        <v>2176529166</v>
      </c>
      <c r="J48" s="339" t="s">
        <v>683</v>
      </c>
      <c r="K48" s="362">
        <v>30</v>
      </c>
      <c r="L48" s="341" t="s">
        <v>342</v>
      </c>
      <c r="M48" s="362"/>
      <c r="N48" s="362" t="s">
        <v>684</v>
      </c>
      <c r="O48" s="362">
        <v>1</v>
      </c>
      <c r="P48" s="362">
        <v>1</v>
      </c>
      <c r="Q48" s="362" t="s">
        <v>685</v>
      </c>
      <c r="R48" s="341" t="s">
        <v>19</v>
      </c>
      <c r="S48" s="346">
        <v>50</v>
      </c>
      <c r="T48" s="346">
        <v>1.75</v>
      </c>
      <c r="U48" s="346">
        <f>IF(S48=" "," ",S48-Z48)</f>
        <v>46.75</v>
      </c>
      <c r="V48" s="346"/>
      <c r="W48" s="347">
        <f>IF(T48&lt;&gt;"",(T48/S48),"")</f>
        <v>3.5000000000000003E-2</v>
      </c>
      <c r="X48" s="346">
        <v>1.5</v>
      </c>
      <c r="Y48" s="347">
        <f t="shared" si="12"/>
        <v>0.03</v>
      </c>
      <c r="Z48" s="346">
        <f t="shared" si="13"/>
        <v>3.25</v>
      </c>
      <c r="AA48" s="347">
        <f t="shared" si="14"/>
        <v>6.5000000000000002E-2</v>
      </c>
      <c r="AB48" s="341" t="str">
        <f t="shared" si="15"/>
        <v>Nicholas Nguyen</v>
      </c>
      <c r="AC48" s="339" t="s">
        <v>323</v>
      </c>
      <c r="AD48" s="348" t="str">
        <f t="shared" si="16"/>
        <v/>
      </c>
      <c r="AJ48" s="252">
        <f t="shared" si="17"/>
        <v>50</v>
      </c>
    </row>
    <row r="49" spans="1:47" ht="360" x14ac:dyDescent="0.2">
      <c r="A49" s="338">
        <v>43</v>
      </c>
      <c r="B49" s="386" t="s">
        <v>686</v>
      </c>
      <c r="C49" s="340">
        <v>46044</v>
      </c>
      <c r="D49" s="341" t="str">
        <f t="shared" si="18"/>
        <v>Paid</v>
      </c>
      <c r="E49" s="341" t="s">
        <v>3</v>
      </c>
      <c r="F49" s="339" t="s">
        <v>687</v>
      </c>
      <c r="G49" s="368" t="s">
        <v>688</v>
      </c>
      <c r="H49" s="343" t="s">
        <v>689</v>
      </c>
      <c r="I49" s="344">
        <v>2173033477</v>
      </c>
      <c r="J49" s="339" t="s">
        <v>690</v>
      </c>
      <c r="K49" s="362">
        <v>20</v>
      </c>
      <c r="L49" s="341" t="s">
        <v>342</v>
      </c>
      <c r="M49" s="362"/>
      <c r="N49" s="362"/>
      <c r="O49" s="362">
        <v>1</v>
      </c>
      <c r="P49" s="362"/>
      <c r="Q49" s="362" t="s">
        <v>691</v>
      </c>
      <c r="R49" s="341" t="s">
        <v>19</v>
      </c>
      <c r="S49" s="346">
        <v>300</v>
      </c>
      <c r="T49" s="346">
        <v>9</v>
      </c>
      <c r="U49" s="346">
        <f>IF(S49=" "," ",S49-Z49)</f>
        <v>282</v>
      </c>
      <c r="V49" s="346"/>
      <c r="W49" s="347">
        <f>IF(T49&lt;&gt;"",(T49/S49),"")</f>
        <v>0.03</v>
      </c>
      <c r="X49" s="346">
        <v>9</v>
      </c>
      <c r="Y49" s="347">
        <f t="shared" si="12"/>
        <v>0.03</v>
      </c>
      <c r="Z49" s="346">
        <f t="shared" si="13"/>
        <v>18</v>
      </c>
      <c r="AA49" s="347">
        <f t="shared" si="14"/>
        <v>0.06</v>
      </c>
      <c r="AB49" s="341" t="str">
        <f t="shared" si="15"/>
        <v>Jason Thomas</v>
      </c>
      <c r="AC49" s="339" t="s">
        <v>323</v>
      </c>
      <c r="AD49" s="348" t="str">
        <f t="shared" si="16"/>
        <v/>
      </c>
      <c r="AJ49" s="252">
        <f t="shared" si="17"/>
        <v>300</v>
      </c>
    </row>
    <row r="50" spans="1:47" ht="126" x14ac:dyDescent="0.2">
      <c r="A50" s="338">
        <v>44</v>
      </c>
      <c r="B50" s="386" t="s">
        <v>406</v>
      </c>
      <c r="C50" s="340">
        <v>46044</v>
      </c>
      <c r="D50" s="341" t="str">
        <f t="shared" si="18"/>
        <v>Paid</v>
      </c>
      <c r="E50" s="341" t="s">
        <v>3</v>
      </c>
      <c r="F50" s="339" t="s">
        <v>695</v>
      </c>
      <c r="G50" s="368" t="s">
        <v>696</v>
      </c>
      <c r="H50" s="343" t="s">
        <v>697</v>
      </c>
      <c r="I50" s="344">
        <v>2179725802</v>
      </c>
      <c r="J50" s="339" t="s">
        <v>698</v>
      </c>
      <c r="K50" s="362">
        <v>7</v>
      </c>
      <c r="L50" s="341"/>
      <c r="M50" s="362"/>
      <c r="N50" s="362" t="s">
        <v>699</v>
      </c>
      <c r="O50" s="362">
        <v>1</v>
      </c>
      <c r="P50" s="362"/>
      <c r="Q50" s="362" t="s">
        <v>700</v>
      </c>
      <c r="R50" s="341" t="s">
        <v>19</v>
      </c>
      <c r="S50" s="346">
        <v>300</v>
      </c>
      <c r="T50" s="346">
        <v>9</v>
      </c>
      <c r="U50" s="346">
        <f>IF(S50=" "," ",S50-Z50)</f>
        <v>282</v>
      </c>
      <c r="V50" s="346"/>
      <c r="W50" s="347">
        <f>IF(T50&lt;&gt;"",(T50/S50),"")</f>
        <v>0.03</v>
      </c>
      <c r="X50" s="346">
        <v>9</v>
      </c>
      <c r="Y50" s="347">
        <f t="shared" si="12"/>
        <v>0.03</v>
      </c>
      <c r="Z50" s="346">
        <f t="shared" si="13"/>
        <v>18</v>
      </c>
      <c r="AA50" s="347">
        <f t="shared" si="14"/>
        <v>0.06</v>
      </c>
      <c r="AB50" s="341" t="str">
        <f t="shared" si="15"/>
        <v>TJ Woolum</v>
      </c>
      <c r="AC50" s="339" t="s">
        <v>323</v>
      </c>
      <c r="AD50" s="348" t="str">
        <f t="shared" si="16"/>
        <v/>
      </c>
      <c r="AJ50" s="252">
        <f t="shared" si="17"/>
        <v>300</v>
      </c>
    </row>
    <row r="51" spans="1:47" ht="270" x14ac:dyDescent="0.2">
      <c r="A51" s="338">
        <v>45</v>
      </c>
      <c r="B51" s="386" t="s">
        <v>360</v>
      </c>
      <c r="C51" s="340">
        <v>46044</v>
      </c>
      <c r="D51" s="341" t="str">
        <f t="shared" si="18"/>
        <v>Paid</v>
      </c>
      <c r="E51" s="341" t="s">
        <v>4</v>
      </c>
      <c r="F51" s="339" t="s">
        <v>702</v>
      </c>
      <c r="G51" s="368" t="s">
        <v>701</v>
      </c>
      <c r="H51" s="387" t="s">
        <v>703</v>
      </c>
      <c r="I51" s="344">
        <v>2175227932</v>
      </c>
      <c r="J51" s="339" t="s">
        <v>704</v>
      </c>
      <c r="K51" s="362">
        <v>50</v>
      </c>
      <c r="L51" s="342" t="s">
        <v>705</v>
      </c>
      <c r="M51" s="362"/>
      <c r="N51" s="362" t="s">
        <v>612</v>
      </c>
      <c r="O51" s="362">
        <v>2</v>
      </c>
      <c r="P51" s="362">
        <v>2</v>
      </c>
      <c r="Q51" s="362" t="s">
        <v>706</v>
      </c>
      <c r="R51" s="341" t="s">
        <v>9</v>
      </c>
      <c r="S51" s="346">
        <v>100</v>
      </c>
      <c r="T51" s="346"/>
      <c r="U51" s="346">
        <v>100</v>
      </c>
      <c r="V51" s="346"/>
      <c r="W51" s="346"/>
      <c r="X51" s="346"/>
      <c r="Y51" s="347" t="str">
        <f t="shared" si="12"/>
        <v/>
      </c>
      <c r="Z51" s="346">
        <f t="shared" si="13"/>
        <v>0</v>
      </c>
      <c r="AA51" s="347">
        <f t="shared" si="14"/>
        <v>0</v>
      </c>
      <c r="AB51" s="341" t="str">
        <f t="shared" si="15"/>
        <v>Sasha Cadigan</v>
      </c>
      <c r="AC51" s="339" t="s">
        <v>323</v>
      </c>
      <c r="AD51" s="348">
        <v>100</v>
      </c>
      <c r="AJ51" s="252" t="str">
        <f t="shared" si="17"/>
        <v/>
      </c>
    </row>
    <row r="52" spans="1:47" ht="234" x14ac:dyDescent="0.2">
      <c r="A52" s="338">
        <v>46</v>
      </c>
      <c r="B52" s="343" t="s">
        <v>193</v>
      </c>
      <c r="C52" s="340">
        <v>46044</v>
      </c>
      <c r="D52" s="341" t="str">
        <f t="shared" si="18"/>
        <v>Paid</v>
      </c>
      <c r="E52" s="341" t="s">
        <v>4</v>
      </c>
      <c r="F52" s="339" t="s">
        <v>419</v>
      </c>
      <c r="G52" s="368" t="s">
        <v>708</v>
      </c>
      <c r="H52" s="387" t="s">
        <v>707</v>
      </c>
      <c r="I52" s="344">
        <v>2175285253</v>
      </c>
      <c r="J52" s="339" t="s">
        <v>709</v>
      </c>
      <c r="K52" s="362">
        <v>25</v>
      </c>
      <c r="L52" s="342" t="s">
        <v>710</v>
      </c>
      <c r="M52" s="362" t="s">
        <v>596</v>
      </c>
      <c r="N52" s="362" t="s">
        <v>596</v>
      </c>
      <c r="O52" s="362"/>
      <c r="P52" s="362"/>
      <c r="Q52" s="362"/>
      <c r="R52" s="341" t="s">
        <v>19</v>
      </c>
      <c r="S52" s="346">
        <v>50</v>
      </c>
      <c r="T52" s="346">
        <v>1.75</v>
      </c>
      <c r="U52" s="346">
        <f>IF(S52=" "," ",S52-Z52)</f>
        <v>46.75</v>
      </c>
      <c r="V52" s="346"/>
      <c r="W52" s="347">
        <f>IF(T52&lt;&gt;"",(T52/S52),"")</f>
        <v>3.5000000000000003E-2</v>
      </c>
      <c r="X52" s="346">
        <v>1.5</v>
      </c>
      <c r="Y52" s="347">
        <f t="shared" si="12"/>
        <v>0.03</v>
      </c>
      <c r="Z52" s="346">
        <f t="shared" si="13"/>
        <v>3.25</v>
      </c>
      <c r="AA52" s="347">
        <f t="shared" si="14"/>
        <v>6.5000000000000002E-2</v>
      </c>
      <c r="AB52" s="341" t="str">
        <f t="shared" si="15"/>
        <v>Teresa Silva</v>
      </c>
      <c r="AC52" s="339" t="s">
        <v>323</v>
      </c>
      <c r="AD52" s="348" t="str">
        <f>IF(R52="Check",S52,"")</f>
        <v/>
      </c>
      <c r="AJ52" s="252">
        <f t="shared" si="17"/>
        <v>50</v>
      </c>
    </row>
    <row r="53" spans="1:47" ht="90" x14ac:dyDescent="0.2">
      <c r="A53" s="338">
        <v>47</v>
      </c>
      <c r="B53" s="469" t="s">
        <v>714</v>
      </c>
      <c r="C53" s="351">
        <v>46044</v>
      </c>
      <c r="D53" s="352" t="str">
        <f t="shared" si="18"/>
        <v xml:space="preserve"> </v>
      </c>
      <c r="E53" s="352" t="s">
        <v>5</v>
      </c>
      <c r="F53" s="354" t="s">
        <v>715</v>
      </c>
      <c r="G53" s="470" t="s">
        <v>716</v>
      </c>
      <c r="H53" s="471" t="s">
        <v>717</v>
      </c>
      <c r="I53" s="472">
        <v>2178995479</v>
      </c>
      <c r="J53" s="354" t="s">
        <v>718</v>
      </c>
      <c r="K53" s="357">
        <v>25</v>
      </c>
      <c r="L53" s="352"/>
      <c r="M53" s="357" t="s">
        <v>596</v>
      </c>
      <c r="N53" s="357" t="s">
        <v>596</v>
      </c>
      <c r="O53" s="357">
        <v>1</v>
      </c>
      <c r="P53" s="357"/>
      <c r="Q53" s="357" t="s">
        <v>719</v>
      </c>
      <c r="R53" s="352" t="s">
        <v>9</v>
      </c>
      <c r="S53" s="473">
        <v>350</v>
      </c>
      <c r="T53" s="359"/>
      <c r="U53" s="359"/>
      <c r="V53" s="359"/>
      <c r="W53" s="359"/>
      <c r="X53" s="359"/>
      <c r="Y53" s="382" t="str">
        <f t="shared" si="12"/>
        <v/>
      </c>
      <c r="Z53" s="383">
        <f t="shared" si="13"/>
        <v>0</v>
      </c>
      <c r="AA53" s="360">
        <f t="shared" si="14"/>
        <v>0</v>
      </c>
      <c r="AB53" s="352" t="str">
        <f t="shared" si="15"/>
        <v>Jim Allmon</v>
      </c>
      <c r="AC53" s="354" t="s">
        <v>323</v>
      </c>
      <c r="AD53" s="361"/>
      <c r="AJ53" s="252" t="str">
        <f t="shared" si="17"/>
        <v/>
      </c>
    </row>
    <row r="54" spans="1:47" ht="288" x14ac:dyDescent="0.2">
      <c r="A54" s="338">
        <v>48</v>
      </c>
      <c r="B54" s="386" t="s">
        <v>720</v>
      </c>
      <c r="C54" s="340">
        <v>46047</v>
      </c>
      <c r="D54" s="341" t="str">
        <f t="shared" si="18"/>
        <v>Paid</v>
      </c>
      <c r="E54" s="341" t="s">
        <v>3</v>
      </c>
      <c r="F54" s="339" t="s">
        <v>721</v>
      </c>
      <c r="G54" s="368" t="s">
        <v>722</v>
      </c>
      <c r="H54" s="387" t="s">
        <v>723</v>
      </c>
      <c r="I54" s="344">
        <v>2178990953</v>
      </c>
      <c r="J54" s="339" t="s">
        <v>724</v>
      </c>
      <c r="K54" s="362">
        <v>8</v>
      </c>
      <c r="L54" s="342" t="s">
        <v>725</v>
      </c>
      <c r="M54" s="362"/>
      <c r="N54" s="362" t="s">
        <v>612</v>
      </c>
      <c r="O54" s="362">
        <v>1</v>
      </c>
      <c r="P54" s="362"/>
      <c r="Q54" s="362" t="s">
        <v>725</v>
      </c>
      <c r="R54" s="341" t="s">
        <v>19</v>
      </c>
      <c r="S54" s="346">
        <v>300</v>
      </c>
      <c r="T54" s="346">
        <v>9</v>
      </c>
      <c r="U54" s="346">
        <f>IF(S54=" "," ",S54-Z54)</f>
        <v>282</v>
      </c>
      <c r="V54" s="346"/>
      <c r="W54" s="347">
        <f>IF(T54&lt;&gt;"",(T54/S54),"")</f>
        <v>0.03</v>
      </c>
      <c r="X54" s="346">
        <v>9</v>
      </c>
      <c r="Y54" s="347">
        <f t="shared" si="12"/>
        <v>0.03</v>
      </c>
      <c r="Z54" s="346">
        <f t="shared" si="13"/>
        <v>18</v>
      </c>
      <c r="AA54" s="347">
        <f t="shared" si="14"/>
        <v>0.06</v>
      </c>
      <c r="AB54" s="341" t="str">
        <f t="shared" si="15"/>
        <v>Olivia Knight</v>
      </c>
      <c r="AC54" s="339" t="s">
        <v>323</v>
      </c>
      <c r="AD54" s="348" t="str">
        <f>IF(R54="Check",S54,"")</f>
        <v/>
      </c>
      <c r="AJ54" s="252">
        <f t="shared" si="17"/>
        <v>300</v>
      </c>
    </row>
    <row r="55" spans="1:47" ht="409.5" x14ac:dyDescent="0.2">
      <c r="A55" s="338">
        <v>49</v>
      </c>
      <c r="B55" s="386" t="s">
        <v>153</v>
      </c>
      <c r="C55" s="340">
        <v>46047</v>
      </c>
      <c r="D55" s="341" t="s">
        <v>563</v>
      </c>
      <c r="E55" s="341" t="s">
        <v>3</v>
      </c>
      <c r="F55" s="339" t="s">
        <v>730</v>
      </c>
      <c r="G55" s="368" t="s">
        <v>731</v>
      </c>
      <c r="H55" s="387" t="s">
        <v>732</v>
      </c>
      <c r="I55" s="344">
        <v>2176382949</v>
      </c>
      <c r="J55" s="339" t="s">
        <v>733</v>
      </c>
      <c r="K55" s="362">
        <v>50</v>
      </c>
      <c r="L55" s="341" t="s">
        <v>734</v>
      </c>
      <c r="M55" s="362" t="s">
        <v>596</v>
      </c>
      <c r="N55" s="362" t="s">
        <v>596</v>
      </c>
      <c r="O55" s="362">
        <v>2</v>
      </c>
      <c r="P55" s="362">
        <v>2</v>
      </c>
      <c r="Q55" s="339" t="s">
        <v>735</v>
      </c>
      <c r="R55" s="341" t="s">
        <v>9</v>
      </c>
      <c r="S55" s="346">
        <v>350</v>
      </c>
      <c r="T55" s="346"/>
      <c r="U55" s="346">
        <v>350</v>
      </c>
      <c r="V55" s="346"/>
      <c r="W55" s="346"/>
      <c r="X55" s="346"/>
      <c r="Y55" s="347" t="str">
        <f t="shared" si="12"/>
        <v/>
      </c>
      <c r="Z55" s="346">
        <f t="shared" si="13"/>
        <v>0</v>
      </c>
      <c r="AA55" s="347">
        <f t="shared" si="14"/>
        <v>0</v>
      </c>
      <c r="AB55" s="341" t="str">
        <f t="shared" si="15"/>
        <v>Landon Kirby</v>
      </c>
      <c r="AC55" s="339" t="s">
        <v>323</v>
      </c>
      <c r="AD55" s="348">
        <v>350</v>
      </c>
      <c r="AE55" s="8"/>
      <c r="AF55" s="8"/>
      <c r="AG55" s="8"/>
      <c r="AH55" s="8"/>
      <c r="AI55" s="8"/>
      <c r="AJ55" s="252" t="str">
        <f t="shared" si="17"/>
        <v/>
      </c>
      <c r="AK55" s="8"/>
      <c r="AL55" s="8"/>
      <c r="AM55" s="8"/>
      <c r="AN55" s="8"/>
      <c r="AO55" s="8"/>
      <c r="AP55" s="8"/>
      <c r="AQ55" s="8"/>
      <c r="AR55" s="8"/>
      <c r="AS55" s="8"/>
      <c r="AT55" s="8"/>
      <c r="AU55" s="8"/>
    </row>
    <row r="56" spans="1:47" s="8" customFormat="1" ht="162" x14ac:dyDescent="0.2">
      <c r="A56" s="338">
        <v>50</v>
      </c>
      <c r="B56" s="386" t="s">
        <v>739</v>
      </c>
      <c r="C56" s="340">
        <v>46048</v>
      </c>
      <c r="D56" s="341" t="s">
        <v>563</v>
      </c>
      <c r="E56" s="341" t="s">
        <v>3</v>
      </c>
      <c r="F56" s="339" t="s">
        <v>736</v>
      </c>
      <c r="G56" s="368" t="s">
        <v>737</v>
      </c>
      <c r="H56" s="387" t="s">
        <v>738</v>
      </c>
      <c r="I56" s="344">
        <v>2175287533</v>
      </c>
      <c r="J56" s="339" t="s">
        <v>740</v>
      </c>
      <c r="K56" s="362">
        <v>35</v>
      </c>
      <c r="L56" s="341" t="s">
        <v>342</v>
      </c>
      <c r="M56" s="362" t="s">
        <v>596</v>
      </c>
      <c r="N56" s="362" t="s">
        <v>596</v>
      </c>
      <c r="O56" s="362">
        <v>1</v>
      </c>
      <c r="P56" s="362">
        <v>1</v>
      </c>
      <c r="Q56" s="362" t="s">
        <v>741</v>
      </c>
      <c r="R56" s="341" t="s">
        <v>19</v>
      </c>
      <c r="S56" s="346">
        <v>300</v>
      </c>
      <c r="T56" s="346">
        <v>9</v>
      </c>
      <c r="U56" s="346">
        <f>IF(S56=" "," ",S56-Z56)</f>
        <v>282</v>
      </c>
      <c r="V56" s="346"/>
      <c r="W56" s="347">
        <f>IF(T56&lt;&gt;"",(T56/S56),"")</f>
        <v>0.03</v>
      </c>
      <c r="X56" s="346">
        <v>9</v>
      </c>
      <c r="Y56" s="347">
        <f t="shared" si="12"/>
        <v>0.03</v>
      </c>
      <c r="Z56" s="346">
        <f t="shared" si="13"/>
        <v>18</v>
      </c>
      <c r="AA56" s="347">
        <f t="shared" si="14"/>
        <v>0.06</v>
      </c>
      <c r="AB56" s="341" t="str">
        <f t="shared" si="15"/>
        <v>Kristi Lanzotti</v>
      </c>
      <c r="AC56" s="339" t="s">
        <v>323</v>
      </c>
      <c r="AD56" s="348" t="str">
        <f>IF(R56="Check",S56,"")</f>
        <v/>
      </c>
      <c r="AE56" s="6"/>
      <c r="AF56" s="6"/>
      <c r="AG56" s="6"/>
      <c r="AH56" s="6"/>
      <c r="AI56" s="6"/>
      <c r="AJ56" s="252">
        <f t="shared" si="17"/>
        <v>300</v>
      </c>
      <c r="AK56" s="6"/>
      <c r="AL56" s="6"/>
      <c r="AM56" s="6"/>
      <c r="AN56" s="6"/>
      <c r="AO56" s="6"/>
      <c r="AP56" s="6"/>
      <c r="AQ56" s="6"/>
      <c r="AR56" s="6"/>
      <c r="AS56" s="6"/>
      <c r="AT56" s="6"/>
      <c r="AU56" s="6"/>
    </row>
    <row r="57" spans="1:47" ht="72" x14ac:dyDescent="0.2">
      <c r="A57" s="338">
        <v>51</v>
      </c>
      <c r="B57" s="386" t="s">
        <v>743</v>
      </c>
      <c r="C57" s="340">
        <v>46049</v>
      </c>
      <c r="D57" s="341" t="s">
        <v>563</v>
      </c>
      <c r="E57" s="341" t="s">
        <v>5</v>
      </c>
      <c r="F57" s="339" t="s">
        <v>744</v>
      </c>
      <c r="G57" s="368" t="s">
        <v>745</v>
      </c>
      <c r="H57" s="343" t="s">
        <v>746</v>
      </c>
      <c r="I57" s="344">
        <v>2173066424</v>
      </c>
      <c r="J57" s="339" t="s">
        <v>747</v>
      </c>
      <c r="K57" s="362">
        <v>15</v>
      </c>
      <c r="L57" s="341"/>
      <c r="M57" s="362" t="s">
        <v>596</v>
      </c>
      <c r="N57" s="362" t="s">
        <v>596</v>
      </c>
      <c r="O57" s="362">
        <v>1</v>
      </c>
      <c r="P57" s="362"/>
      <c r="Q57" s="339" t="s">
        <v>748</v>
      </c>
      <c r="R57" s="341" t="s">
        <v>19</v>
      </c>
      <c r="S57" s="346">
        <v>350</v>
      </c>
      <c r="T57" s="346"/>
      <c r="U57" s="346">
        <f>IF(S57=" "," ",S57-Z57)</f>
        <v>341</v>
      </c>
      <c r="V57" s="346"/>
      <c r="W57" s="347" t="str">
        <f>IF(T57&lt;&gt;"",(T57/S57),"")</f>
        <v/>
      </c>
      <c r="X57" s="346">
        <v>9</v>
      </c>
      <c r="Y57" s="347">
        <f t="shared" si="12"/>
        <v>2.5714285714285714E-2</v>
      </c>
      <c r="Z57" s="346">
        <f t="shared" si="13"/>
        <v>9</v>
      </c>
      <c r="AA57" s="347">
        <f t="shared" si="14"/>
        <v>2.5714285714285714E-2</v>
      </c>
      <c r="AB57" s="341" t="str">
        <f t="shared" si="15"/>
        <v>Don Gray</v>
      </c>
      <c r="AC57" s="339" t="s">
        <v>323</v>
      </c>
      <c r="AD57" s="348" t="str">
        <f>IF(R57="Check",S57,"")</f>
        <v/>
      </c>
      <c r="AJ57" s="252">
        <f t="shared" si="17"/>
        <v>350</v>
      </c>
    </row>
    <row r="58" spans="1:47" ht="216" x14ac:dyDescent="0.2">
      <c r="A58" s="338">
        <v>52</v>
      </c>
      <c r="B58" s="386" t="s">
        <v>749</v>
      </c>
      <c r="C58" s="340">
        <v>46049</v>
      </c>
      <c r="D58" s="341" t="s">
        <v>563</v>
      </c>
      <c r="E58" s="341" t="s">
        <v>4</v>
      </c>
      <c r="F58" s="339" t="s">
        <v>673</v>
      </c>
      <c r="G58" s="343" t="s">
        <v>750</v>
      </c>
      <c r="H58" s="387" t="s">
        <v>751</v>
      </c>
      <c r="I58" s="344">
        <v>2175251771</v>
      </c>
      <c r="J58" s="339" t="s">
        <v>752</v>
      </c>
      <c r="K58" s="362">
        <v>40</v>
      </c>
      <c r="L58" s="341"/>
      <c r="M58" s="362" t="s">
        <v>596</v>
      </c>
      <c r="N58" s="362" t="s">
        <v>596</v>
      </c>
      <c r="O58" s="362">
        <v>10</v>
      </c>
      <c r="P58" s="362"/>
      <c r="Q58" s="362" t="s">
        <v>753</v>
      </c>
      <c r="R58" s="341" t="s">
        <v>19</v>
      </c>
      <c r="S58" s="346">
        <v>50</v>
      </c>
      <c r="T58" s="346">
        <v>1.75</v>
      </c>
      <c r="U58" s="346">
        <f>IF(S58=" "," ",S58-Z58)</f>
        <v>46.75</v>
      </c>
      <c r="V58" s="346"/>
      <c r="W58" s="347">
        <f>IF(T58&lt;&gt;"",(T58/S58),"")</f>
        <v>3.5000000000000003E-2</v>
      </c>
      <c r="X58" s="346">
        <v>1.5</v>
      </c>
      <c r="Y58" s="347">
        <f t="shared" si="12"/>
        <v>0.03</v>
      </c>
      <c r="Z58" s="346">
        <f t="shared" si="13"/>
        <v>3.25</v>
      </c>
      <c r="AA58" s="347">
        <f t="shared" si="14"/>
        <v>6.5000000000000002E-2</v>
      </c>
      <c r="AB58" s="341" t="str">
        <f t="shared" si="15"/>
        <v>Kris Cywinski</v>
      </c>
      <c r="AC58" s="339" t="s">
        <v>323</v>
      </c>
      <c r="AD58" s="348" t="str">
        <f>IF(R58="Check",S58,"")</f>
        <v/>
      </c>
      <c r="AJ58" s="252">
        <f t="shared" si="17"/>
        <v>50</v>
      </c>
    </row>
    <row r="59" spans="1:47" ht="90" x14ac:dyDescent="0.2">
      <c r="A59" s="338">
        <v>53</v>
      </c>
      <c r="B59" s="386" t="s">
        <v>754</v>
      </c>
      <c r="C59" s="340">
        <v>46050</v>
      </c>
      <c r="D59" s="341" t="s">
        <v>563</v>
      </c>
      <c r="E59" s="341" t="s">
        <v>4</v>
      </c>
      <c r="F59" s="339" t="s">
        <v>614</v>
      </c>
      <c r="G59" s="343" t="s">
        <v>755</v>
      </c>
      <c r="H59" s="343" t="s">
        <v>756</v>
      </c>
      <c r="I59" s="344">
        <v>2175534804</v>
      </c>
      <c r="J59" s="339" t="s">
        <v>757</v>
      </c>
      <c r="K59" s="362">
        <v>25</v>
      </c>
      <c r="L59" s="341"/>
      <c r="M59" s="362" t="s">
        <v>596</v>
      </c>
      <c r="N59" s="362" t="s">
        <v>596</v>
      </c>
      <c r="O59" s="362">
        <v>1</v>
      </c>
      <c r="P59" s="362"/>
      <c r="Q59" s="362" t="s">
        <v>758</v>
      </c>
      <c r="R59" s="341" t="s">
        <v>19</v>
      </c>
      <c r="S59" s="346">
        <v>50</v>
      </c>
      <c r="T59" s="346">
        <v>1.75</v>
      </c>
      <c r="U59" s="346">
        <f>IF(S59=" "," ",S59-Z59)</f>
        <v>46.75</v>
      </c>
      <c r="V59" s="346"/>
      <c r="W59" s="347">
        <f>IF(T59&lt;&gt;"",(T59/S59),"")</f>
        <v>3.5000000000000003E-2</v>
      </c>
      <c r="X59" s="346">
        <v>1.5</v>
      </c>
      <c r="Y59" s="347">
        <f t="shared" si="12"/>
        <v>0.03</v>
      </c>
      <c r="Z59" s="346">
        <f t="shared" si="13"/>
        <v>3.25</v>
      </c>
      <c r="AA59" s="347">
        <f t="shared" si="14"/>
        <v>6.5000000000000002E-2</v>
      </c>
      <c r="AB59" s="341" t="str">
        <f t="shared" si="15"/>
        <v>William MOREDOCK</v>
      </c>
      <c r="AC59" s="339" t="s">
        <v>323</v>
      </c>
      <c r="AD59" s="348" t="str">
        <f>IF(R59="Check",S59,"")</f>
        <v/>
      </c>
      <c r="AJ59" s="252">
        <f t="shared" si="17"/>
        <v>50</v>
      </c>
    </row>
    <row r="60" spans="1:47" ht="108" x14ac:dyDescent="0.2">
      <c r="A60" s="338">
        <v>54</v>
      </c>
      <c r="B60" s="474" t="s">
        <v>764</v>
      </c>
      <c r="C60" s="475">
        <v>46050</v>
      </c>
      <c r="D60" s="476"/>
      <c r="E60" s="477" t="s">
        <v>4</v>
      </c>
      <c r="F60" s="478" t="s">
        <v>759</v>
      </c>
      <c r="G60" s="479" t="s">
        <v>760</v>
      </c>
      <c r="H60" s="480" t="s">
        <v>761</v>
      </c>
      <c r="I60" s="481">
        <v>2174165818</v>
      </c>
      <c r="J60" s="478" t="s">
        <v>762</v>
      </c>
      <c r="K60" s="482">
        <v>30</v>
      </c>
      <c r="L60" s="477"/>
      <c r="M60" s="482" t="s">
        <v>596</v>
      </c>
      <c r="N60" s="482" t="s">
        <v>612</v>
      </c>
      <c r="O60" s="482">
        <v>1</v>
      </c>
      <c r="P60" s="482">
        <v>1</v>
      </c>
      <c r="Q60" s="482" t="s">
        <v>763</v>
      </c>
      <c r="R60" s="352" t="s">
        <v>9</v>
      </c>
      <c r="S60" s="473">
        <v>50</v>
      </c>
      <c r="T60" s="473"/>
      <c r="U60" s="359"/>
      <c r="V60" s="473"/>
      <c r="W60" s="473"/>
      <c r="X60" s="473"/>
      <c r="Y60" s="382" t="str">
        <f t="shared" si="12"/>
        <v/>
      </c>
      <c r="Z60" s="383">
        <f t="shared" si="13"/>
        <v>0</v>
      </c>
      <c r="AA60" s="483">
        <f t="shared" si="14"/>
        <v>0</v>
      </c>
      <c r="AB60" s="477" t="str">
        <f t="shared" si="15"/>
        <v>Gene Mitchell</v>
      </c>
      <c r="AC60" s="478" t="s">
        <v>323</v>
      </c>
      <c r="AD60" s="484"/>
      <c r="AJ60" s="252" t="str">
        <f t="shared" si="17"/>
        <v/>
      </c>
    </row>
    <row r="61" spans="1:47" ht="180" x14ac:dyDescent="0.2">
      <c r="A61" s="338">
        <v>55</v>
      </c>
      <c r="B61" s="386" t="s">
        <v>765</v>
      </c>
      <c r="C61" s="340">
        <v>46051</v>
      </c>
      <c r="D61" s="341" t="s">
        <v>563</v>
      </c>
      <c r="E61" s="341" t="s">
        <v>4</v>
      </c>
      <c r="F61" s="339" t="s">
        <v>308</v>
      </c>
      <c r="G61" s="368" t="s">
        <v>766</v>
      </c>
      <c r="H61" s="387" t="s">
        <v>307</v>
      </c>
      <c r="I61" s="344">
        <v>2173410140</v>
      </c>
      <c r="J61" s="339" t="s">
        <v>767</v>
      </c>
      <c r="K61" s="362">
        <v>30</v>
      </c>
      <c r="L61" s="341"/>
      <c r="M61" s="362" t="s">
        <v>596</v>
      </c>
      <c r="N61" s="362" t="s">
        <v>596</v>
      </c>
      <c r="O61" s="362">
        <v>1</v>
      </c>
      <c r="P61" s="362"/>
      <c r="Q61" s="362" t="s">
        <v>768</v>
      </c>
      <c r="R61" s="341" t="s">
        <v>19</v>
      </c>
      <c r="S61" s="346">
        <v>50</v>
      </c>
      <c r="T61" s="346">
        <v>1.75</v>
      </c>
      <c r="U61" s="346">
        <f>IF(D61="","",S61-Z61)</f>
        <v>46.75</v>
      </c>
      <c r="V61" s="346"/>
      <c r="W61" s="347">
        <f t="shared" ref="W61:W92" si="19">IF(T61&lt;&gt;"",(T61/S61),"")</f>
        <v>3.5000000000000003E-2</v>
      </c>
      <c r="X61" s="346">
        <v>1.5</v>
      </c>
      <c r="Y61" s="347">
        <f t="shared" si="12"/>
        <v>0.03</v>
      </c>
      <c r="Z61" s="346">
        <f t="shared" si="13"/>
        <v>3.25</v>
      </c>
      <c r="AA61" s="347">
        <f t="shared" si="14"/>
        <v>6.5000000000000002E-2</v>
      </c>
      <c r="AB61" s="341" t="str">
        <f t="shared" si="15"/>
        <v>Conrad Rubinowski</v>
      </c>
      <c r="AC61" s="339" t="s">
        <v>323</v>
      </c>
      <c r="AD61" s="348" t="str">
        <f t="shared" ref="AD61:AD73" si="20">IF(R61="Check",S61,"")</f>
        <v/>
      </c>
      <c r="AJ61" s="252">
        <f t="shared" si="17"/>
        <v>50</v>
      </c>
    </row>
    <row r="62" spans="1:47" ht="409.5" x14ac:dyDescent="0.2">
      <c r="A62" s="485">
        <v>56</v>
      </c>
      <c r="B62" s="343" t="s">
        <v>775</v>
      </c>
      <c r="C62" s="340">
        <v>46053</v>
      </c>
      <c r="D62" s="341" t="str">
        <f>IF(U63&lt;&gt;0,"Paid", " ")</f>
        <v>Paid</v>
      </c>
      <c r="E62" s="341" t="s">
        <v>3</v>
      </c>
      <c r="F62" s="339" t="s">
        <v>776</v>
      </c>
      <c r="G62" s="368" t="s">
        <v>777</v>
      </c>
      <c r="H62" s="343" t="s">
        <v>778</v>
      </c>
      <c r="I62" s="344">
        <v>2179715560</v>
      </c>
      <c r="J62" s="339" t="s">
        <v>781</v>
      </c>
      <c r="K62" s="362">
        <v>17</v>
      </c>
      <c r="L62" s="342" t="s">
        <v>779</v>
      </c>
      <c r="M62" s="362" t="s">
        <v>612</v>
      </c>
      <c r="N62" s="362" t="s">
        <v>612</v>
      </c>
      <c r="O62" s="362">
        <v>1</v>
      </c>
      <c r="P62" s="362"/>
      <c r="Q62" s="339" t="s">
        <v>780</v>
      </c>
      <c r="R62" s="341" t="s">
        <v>19</v>
      </c>
      <c r="S62" s="346">
        <v>300</v>
      </c>
      <c r="T62" s="346">
        <v>9</v>
      </c>
      <c r="U62" s="346">
        <f t="shared" ref="U62:U72" si="21">IF(S62=" "," ",S62-Z62)</f>
        <v>282</v>
      </c>
      <c r="V62" s="346"/>
      <c r="W62" s="347">
        <f t="shared" si="19"/>
        <v>0.03</v>
      </c>
      <c r="X62" s="346">
        <v>9</v>
      </c>
      <c r="Y62" s="347">
        <f t="shared" si="12"/>
        <v>0.03</v>
      </c>
      <c r="Z62" s="346">
        <f t="shared" si="13"/>
        <v>18</v>
      </c>
      <c r="AA62" s="347">
        <f t="shared" si="14"/>
        <v>0.06</v>
      </c>
      <c r="AB62" s="341" t="str">
        <f t="shared" si="15"/>
        <v>Lenzy O'Dell</v>
      </c>
      <c r="AC62" s="339" t="s">
        <v>323</v>
      </c>
      <c r="AD62" s="348" t="str">
        <f t="shared" si="20"/>
        <v/>
      </c>
      <c r="AJ62" s="252">
        <f t="shared" si="17"/>
        <v>300</v>
      </c>
    </row>
    <row r="63" spans="1:47" x14ac:dyDescent="0.2">
      <c r="A63" s="338">
        <v>57</v>
      </c>
      <c r="B63" s="386" t="s">
        <v>784</v>
      </c>
      <c r="C63" s="340">
        <v>46054</v>
      </c>
      <c r="D63" s="341" t="str">
        <f>IF(U63&lt;&gt;0,"Paid", " ")</f>
        <v>Paid</v>
      </c>
      <c r="E63" s="341" t="s">
        <v>3</v>
      </c>
      <c r="F63" s="339" t="s">
        <v>786</v>
      </c>
      <c r="G63" s="368" t="s">
        <v>787</v>
      </c>
      <c r="H63" s="343" t="s">
        <v>785</v>
      </c>
      <c r="I63" s="344">
        <v>2177255161</v>
      </c>
      <c r="J63" s="339" t="s">
        <v>788</v>
      </c>
      <c r="K63" s="362">
        <v>10</v>
      </c>
      <c r="L63" s="341"/>
      <c r="M63" s="362" t="s">
        <v>596</v>
      </c>
      <c r="N63" s="362" t="s">
        <v>596</v>
      </c>
      <c r="O63" s="362">
        <v>1</v>
      </c>
      <c r="P63" s="362">
        <v>1</v>
      </c>
      <c r="Q63" s="362" t="s">
        <v>789</v>
      </c>
      <c r="R63" s="341" t="s">
        <v>19</v>
      </c>
      <c r="S63" s="346">
        <v>300</v>
      </c>
      <c r="T63" s="346">
        <v>9</v>
      </c>
      <c r="U63" s="346">
        <f t="shared" si="21"/>
        <v>282</v>
      </c>
      <c r="V63" s="346"/>
      <c r="W63" s="347">
        <f t="shared" si="19"/>
        <v>0.03</v>
      </c>
      <c r="X63" s="346">
        <v>9</v>
      </c>
      <c r="Y63" s="347">
        <f t="shared" si="12"/>
        <v>0.03</v>
      </c>
      <c r="Z63" s="346">
        <f t="shared" si="13"/>
        <v>18</v>
      </c>
      <c r="AA63" s="347">
        <f t="shared" si="14"/>
        <v>0.06</v>
      </c>
      <c r="AB63" s="341" t="str">
        <f t="shared" si="15"/>
        <v>Douglas Kent</v>
      </c>
      <c r="AC63" s="339" t="s">
        <v>323</v>
      </c>
      <c r="AD63" s="348" t="str">
        <f t="shared" si="20"/>
        <v/>
      </c>
      <c r="AJ63" s="252">
        <f t="shared" si="17"/>
        <v>300</v>
      </c>
    </row>
    <row r="64" spans="1:47" ht="180" x14ac:dyDescent="0.2">
      <c r="A64" s="338">
        <v>58</v>
      </c>
      <c r="B64" s="386" t="s">
        <v>171</v>
      </c>
      <c r="C64" s="340">
        <v>46055</v>
      </c>
      <c r="D64" s="341" t="str">
        <f>IF(U64&lt;&gt;0,"Paid", " ")</f>
        <v>Paid</v>
      </c>
      <c r="E64" s="341" t="s">
        <v>3</v>
      </c>
      <c r="F64" s="339" t="s">
        <v>507</v>
      </c>
      <c r="G64" s="368" t="s">
        <v>790</v>
      </c>
      <c r="H64" s="343" t="s">
        <v>791</v>
      </c>
      <c r="I64" s="344">
        <v>2175444644</v>
      </c>
      <c r="J64" s="339" t="s">
        <v>792</v>
      </c>
      <c r="K64" s="362">
        <v>10</v>
      </c>
      <c r="L64" s="341"/>
      <c r="M64" s="362" t="s">
        <v>596</v>
      </c>
      <c r="N64" s="362" t="s">
        <v>596</v>
      </c>
      <c r="O64" s="362">
        <v>1</v>
      </c>
      <c r="P64" s="362"/>
      <c r="Q64" s="362" t="s">
        <v>793</v>
      </c>
      <c r="R64" s="341" t="s">
        <v>19</v>
      </c>
      <c r="S64" s="346">
        <v>300</v>
      </c>
      <c r="T64" s="346">
        <v>9</v>
      </c>
      <c r="U64" s="346">
        <f t="shared" si="21"/>
        <v>282</v>
      </c>
      <c r="V64" s="346"/>
      <c r="W64" s="347">
        <f t="shared" si="19"/>
        <v>0.03</v>
      </c>
      <c r="X64" s="346">
        <v>9</v>
      </c>
      <c r="Y64" s="347">
        <f t="shared" si="12"/>
        <v>0.03</v>
      </c>
      <c r="Z64" s="346">
        <f t="shared" si="13"/>
        <v>18</v>
      </c>
      <c r="AA64" s="347">
        <f t="shared" si="14"/>
        <v>0.06</v>
      </c>
      <c r="AB64" s="341" t="str">
        <f t="shared" si="15"/>
        <v>Amanda Crossland</v>
      </c>
      <c r="AC64" s="339" t="s">
        <v>323</v>
      </c>
      <c r="AD64" s="348" t="str">
        <f t="shared" si="20"/>
        <v/>
      </c>
      <c r="AJ64" s="252">
        <f t="shared" si="17"/>
        <v>300</v>
      </c>
    </row>
    <row r="65" spans="1:47" ht="216" x14ac:dyDescent="0.2">
      <c r="A65" s="338">
        <v>59</v>
      </c>
      <c r="B65" s="386" t="s">
        <v>794</v>
      </c>
      <c r="C65" s="340">
        <v>46055</v>
      </c>
      <c r="D65" s="341" t="str">
        <f>IF(U65&lt;&gt;0,"Paid", " ")</f>
        <v>Paid</v>
      </c>
      <c r="E65" s="341" t="s">
        <v>4</v>
      </c>
      <c r="F65" s="339" t="s">
        <v>796</v>
      </c>
      <c r="G65" s="343" t="s">
        <v>795</v>
      </c>
      <c r="H65" s="343" t="s">
        <v>797</v>
      </c>
      <c r="I65" s="344">
        <v>2177411538</v>
      </c>
      <c r="J65" s="339" t="s">
        <v>798</v>
      </c>
      <c r="K65" s="362">
        <v>8</v>
      </c>
      <c r="L65" s="341"/>
      <c r="M65" s="362" t="s">
        <v>596</v>
      </c>
      <c r="N65" s="362" t="s">
        <v>596</v>
      </c>
      <c r="O65" s="362">
        <v>1</v>
      </c>
      <c r="P65" s="362">
        <v>1</v>
      </c>
      <c r="Q65" s="362" t="s">
        <v>799</v>
      </c>
      <c r="R65" s="341" t="s">
        <v>19</v>
      </c>
      <c r="S65" s="346">
        <v>50</v>
      </c>
      <c r="T65" s="346">
        <v>1.75</v>
      </c>
      <c r="U65" s="346">
        <f t="shared" si="21"/>
        <v>46.75</v>
      </c>
      <c r="V65" s="346"/>
      <c r="W65" s="347">
        <f t="shared" si="19"/>
        <v>3.5000000000000003E-2</v>
      </c>
      <c r="X65" s="346">
        <v>1.5</v>
      </c>
      <c r="Y65" s="347">
        <f t="shared" si="12"/>
        <v>0.03</v>
      </c>
      <c r="Z65" s="346">
        <f t="shared" si="13"/>
        <v>3.25</v>
      </c>
      <c r="AA65" s="347">
        <f t="shared" si="14"/>
        <v>6.5000000000000002E-2</v>
      </c>
      <c r="AB65" s="341" t="str">
        <f t="shared" si="15"/>
        <v>Roger Randolph</v>
      </c>
      <c r="AC65" s="339" t="s">
        <v>323</v>
      </c>
      <c r="AD65" s="348" t="str">
        <f t="shared" si="20"/>
        <v/>
      </c>
      <c r="AJ65" s="252">
        <f t="shared" si="17"/>
        <v>50</v>
      </c>
    </row>
    <row r="66" spans="1:47" ht="180" x14ac:dyDescent="0.2">
      <c r="A66" s="338">
        <v>60</v>
      </c>
      <c r="B66" s="386" t="s">
        <v>209</v>
      </c>
      <c r="C66" s="340">
        <v>46055</v>
      </c>
      <c r="D66" s="341" t="s">
        <v>563</v>
      </c>
      <c r="E66" s="341" t="s">
        <v>5</v>
      </c>
      <c r="F66" s="339" t="s">
        <v>800</v>
      </c>
      <c r="G66" s="368" t="s">
        <v>801</v>
      </c>
      <c r="H66" s="343" t="s">
        <v>802</v>
      </c>
      <c r="I66" s="344">
        <v>2172993069</v>
      </c>
      <c r="J66" s="339" t="s">
        <v>803</v>
      </c>
      <c r="K66" s="362">
        <v>30</v>
      </c>
      <c r="L66" s="341"/>
      <c r="M66" s="362" t="s">
        <v>596</v>
      </c>
      <c r="N66" s="362" t="s">
        <v>596</v>
      </c>
      <c r="O66" s="362">
        <v>1</v>
      </c>
      <c r="P66" s="362"/>
      <c r="Q66" s="362" t="s">
        <v>804</v>
      </c>
      <c r="R66" s="341" t="s">
        <v>19</v>
      </c>
      <c r="S66" s="346">
        <v>350</v>
      </c>
      <c r="T66" s="346">
        <v>10.45</v>
      </c>
      <c r="U66" s="346">
        <f t="shared" si="21"/>
        <v>329.05</v>
      </c>
      <c r="V66" s="346"/>
      <c r="W66" s="347">
        <f t="shared" si="19"/>
        <v>2.9857142857142856E-2</v>
      </c>
      <c r="X66" s="346">
        <v>10.5</v>
      </c>
      <c r="Y66" s="347">
        <f t="shared" si="12"/>
        <v>0.03</v>
      </c>
      <c r="Z66" s="346">
        <f t="shared" si="13"/>
        <v>20.95</v>
      </c>
      <c r="AA66" s="347">
        <f t="shared" si="14"/>
        <v>5.9857142857142852E-2</v>
      </c>
      <c r="AB66" s="341" t="str">
        <f t="shared" si="15"/>
        <v>Neil Calderon</v>
      </c>
      <c r="AC66" s="339" t="s">
        <v>323</v>
      </c>
      <c r="AD66" s="348" t="str">
        <f t="shared" si="20"/>
        <v/>
      </c>
      <c r="AJ66" s="252">
        <f t="shared" si="17"/>
        <v>350</v>
      </c>
    </row>
    <row r="67" spans="1:47" ht="126" x14ac:dyDescent="0.2">
      <c r="A67" s="338">
        <v>61</v>
      </c>
      <c r="B67" s="386" t="s">
        <v>807</v>
      </c>
      <c r="C67" s="340">
        <v>46056</v>
      </c>
      <c r="D67" s="341" t="s">
        <v>563</v>
      </c>
      <c r="E67" s="341" t="s">
        <v>5</v>
      </c>
      <c r="F67" s="339" t="s">
        <v>808</v>
      </c>
      <c r="G67" s="368" t="s">
        <v>809</v>
      </c>
      <c r="H67" s="343" t="s">
        <v>810</v>
      </c>
      <c r="I67" s="344">
        <v>2178369779</v>
      </c>
      <c r="J67" s="339" t="s">
        <v>811</v>
      </c>
      <c r="K67" s="362">
        <v>40</v>
      </c>
      <c r="L67" s="341"/>
      <c r="M67" s="362" t="s">
        <v>596</v>
      </c>
      <c r="N67" s="362" t="s">
        <v>596</v>
      </c>
      <c r="O67" s="362">
        <v>1</v>
      </c>
      <c r="P67" s="362"/>
      <c r="Q67" s="362" t="s">
        <v>812</v>
      </c>
      <c r="R67" s="341" t="s">
        <v>19</v>
      </c>
      <c r="S67" s="346">
        <v>350</v>
      </c>
      <c r="T67" s="346">
        <v>10.45</v>
      </c>
      <c r="U67" s="346">
        <f t="shared" si="21"/>
        <v>329.05</v>
      </c>
      <c r="V67" s="346"/>
      <c r="W67" s="347">
        <f t="shared" si="19"/>
        <v>2.9857142857142856E-2</v>
      </c>
      <c r="X67" s="346">
        <v>10.5</v>
      </c>
      <c r="Y67" s="347">
        <f t="shared" si="12"/>
        <v>0.03</v>
      </c>
      <c r="Z67" s="346">
        <f t="shared" si="13"/>
        <v>20.95</v>
      </c>
      <c r="AA67" s="347">
        <f t="shared" si="14"/>
        <v>5.9857142857142852E-2</v>
      </c>
      <c r="AB67" s="341" t="str">
        <f t="shared" si="15"/>
        <v>Madison Devlin</v>
      </c>
      <c r="AC67" s="339" t="s">
        <v>323</v>
      </c>
      <c r="AD67" s="348" t="str">
        <f t="shared" si="20"/>
        <v/>
      </c>
      <c r="AJ67" s="252">
        <f t="shared" si="17"/>
        <v>350</v>
      </c>
    </row>
    <row r="68" spans="1:47" ht="252" x14ac:dyDescent="0.2">
      <c r="A68" s="338">
        <v>62</v>
      </c>
      <c r="B68" s="343" t="s">
        <v>815</v>
      </c>
      <c r="C68" s="340">
        <v>46057</v>
      </c>
      <c r="D68" s="341" t="s">
        <v>563</v>
      </c>
      <c r="E68" s="341" t="s">
        <v>4</v>
      </c>
      <c r="F68" s="339" t="s">
        <v>816</v>
      </c>
      <c r="G68" s="368" t="s">
        <v>817</v>
      </c>
      <c r="H68" s="343" t="s">
        <v>818</v>
      </c>
      <c r="I68" s="344">
        <v>2174833625</v>
      </c>
      <c r="J68" s="339" t="s">
        <v>819</v>
      </c>
      <c r="K68" s="362">
        <v>20</v>
      </c>
      <c r="L68" s="341"/>
      <c r="M68" s="362" t="s">
        <v>596</v>
      </c>
      <c r="N68" s="362" t="s">
        <v>596</v>
      </c>
      <c r="O68" s="362">
        <v>2</v>
      </c>
      <c r="P68" s="362"/>
      <c r="Q68" s="362" t="s">
        <v>820</v>
      </c>
      <c r="R68" s="341" t="s">
        <v>19</v>
      </c>
      <c r="S68" s="346">
        <v>300</v>
      </c>
      <c r="T68" s="346">
        <v>9</v>
      </c>
      <c r="U68" s="346">
        <f t="shared" si="21"/>
        <v>282</v>
      </c>
      <c r="V68" s="346"/>
      <c r="W68" s="347">
        <f t="shared" si="19"/>
        <v>0.03</v>
      </c>
      <c r="X68" s="346">
        <v>9</v>
      </c>
      <c r="Y68" s="347">
        <f t="shared" si="12"/>
        <v>0.03</v>
      </c>
      <c r="Z68" s="346">
        <f t="shared" si="13"/>
        <v>18</v>
      </c>
      <c r="AA68" s="347">
        <f t="shared" si="14"/>
        <v>0.06</v>
      </c>
      <c r="AB68" s="341" t="str">
        <f t="shared" si="15"/>
        <v>Gabie Richardson</v>
      </c>
      <c r="AC68" s="339" t="s">
        <v>323</v>
      </c>
      <c r="AD68" s="348" t="str">
        <f t="shared" si="20"/>
        <v/>
      </c>
      <c r="AJ68" s="252">
        <f t="shared" si="17"/>
        <v>300</v>
      </c>
    </row>
    <row r="69" spans="1:47" ht="409.5" x14ac:dyDescent="0.2">
      <c r="A69" s="338">
        <v>63</v>
      </c>
      <c r="B69" s="386" t="s">
        <v>824</v>
      </c>
      <c r="C69" s="340">
        <v>46057</v>
      </c>
      <c r="D69" s="341" t="s">
        <v>563</v>
      </c>
      <c r="E69" s="341" t="s">
        <v>5</v>
      </c>
      <c r="F69" s="339" t="s">
        <v>821</v>
      </c>
      <c r="G69" s="368" t="s">
        <v>822</v>
      </c>
      <c r="H69" s="343" t="s">
        <v>823</v>
      </c>
      <c r="I69" s="344">
        <v>2176916337</v>
      </c>
      <c r="J69" s="339" t="s">
        <v>825</v>
      </c>
      <c r="K69" s="362">
        <v>30</v>
      </c>
      <c r="L69" s="341"/>
      <c r="M69" s="362" t="s">
        <v>596</v>
      </c>
      <c r="N69" s="362" t="s">
        <v>612</v>
      </c>
      <c r="O69" s="362">
        <v>1</v>
      </c>
      <c r="P69" s="362">
        <v>1</v>
      </c>
      <c r="Q69" s="362" t="s">
        <v>826</v>
      </c>
      <c r="R69" s="341" t="s">
        <v>19</v>
      </c>
      <c r="S69" s="346">
        <v>350</v>
      </c>
      <c r="T69" s="346">
        <v>10.45</v>
      </c>
      <c r="U69" s="346">
        <f t="shared" si="21"/>
        <v>329.05</v>
      </c>
      <c r="V69" s="346"/>
      <c r="W69" s="347">
        <f t="shared" si="19"/>
        <v>2.9857142857142856E-2</v>
      </c>
      <c r="X69" s="346">
        <v>10.5</v>
      </c>
      <c r="Y69" s="347">
        <f t="shared" si="12"/>
        <v>0.03</v>
      </c>
      <c r="Z69" s="346">
        <f t="shared" si="13"/>
        <v>20.95</v>
      </c>
      <c r="AA69" s="347">
        <f t="shared" si="14"/>
        <v>5.9857142857142852E-2</v>
      </c>
      <c r="AB69" s="341" t="str">
        <f t="shared" si="15"/>
        <v>Frank Lesko</v>
      </c>
      <c r="AC69" s="339" t="s">
        <v>323</v>
      </c>
      <c r="AD69" s="348" t="str">
        <f t="shared" si="20"/>
        <v/>
      </c>
      <c r="AJ69" s="252">
        <f t="shared" si="17"/>
        <v>350</v>
      </c>
    </row>
    <row r="70" spans="1:47" ht="270" x14ac:dyDescent="0.2">
      <c r="A70" s="338">
        <v>64</v>
      </c>
      <c r="B70" s="386" t="s">
        <v>832</v>
      </c>
      <c r="C70" s="340">
        <v>46059</v>
      </c>
      <c r="D70" s="341" t="s">
        <v>563</v>
      </c>
      <c r="E70" s="341" t="s">
        <v>3</v>
      </c>
      <c r="F70" s="339" t="s">
        <v>833</v>
      </c>
      <c r="G70" s="368" t="s">
        <v>834</v>
      </c>
      <c r="H70" s="343" t="s">
        <v>835</v>
      </c>
      <c r="I70" s="344">
        <v>2177875400</v>
      </c>
      <c r="J70" s="339" t="s">
        <v>836</v>
      </c>
      <c r="K70" s="362">
        <v>15</v>
      </c>
      <c r="L70" s="341"/>
      <c r="M70" s="362" t="s">
        <v>596</v>
      </c>
      <c r="N70" s="362" t="s">
        <v>841</v>
      </c>
      <c r="O70" s="362">
        <v>2</v>
      </c>
      <c r="P70" s="362"/>
      <c r="Q70" s="339" t="s">
        <v>837</v>
      </c>
      <c r="R70" s="341" t="s">
        <v>19</v>
      </c>
      <c r="S70" s="346">
        <v>300</v>
      </c>
      <c r="T70" s="346">
        <v>9</v>
      </c>
      <c r="U70" s="346">
        <f t="shared" si="21"/>
        <v>291</v>
      </c>
      <c r="V70" s="346"/>
      <c r="W70" s="347">
        <f t="shared" si="19"/>
        <v>0.03</v>
      </c>
      <c r="X70" s="346"/>
      <c r="Y70" s="347" t="str">
        <f t="shared" si="12"/>
        <v/>
      </c>
      <c r="Z70" s="346">
        <f t="shared" si="13"/>
        <v>9</v>
      </c>
      <c r="AA70" s="347">
        <f t="shared" si="14"/>
        <v>0.03</v>
      </c>
      <c r="AB70" s="341" t="str">
        <f t="shared" si="15"/>
        <v>Damon Priddy</v>
      </c>
      <c r="AC70" s="339" t="s">
        <v>323</v>
      </c>
      <c r="AD70" s="348" t="str">
        <f t="shared" si="20"/>
        <v/>
      </c>
      <c r="AJ70" s="252">
        <f t="shared" si="17"/>
        <v>300</v>
      </c>
    </row>
    <row r="71" spans="1:47" ht="144" x14ac:dyDescent="0.2">
      <c r="A71" s="338">
        <v>65</v>
      </c>
      <c r="B71" s="386" t="s">
        <v>838</v>
      </c>
      <c r="C71" s="340">
        <v>46059</v>
      </c>
      <c r="D71" s="341" t="s">
        <v>563</v>
      </c>
      <c r="E71" s="341" t="s">
        <v>3</v>
      </c>
      <c r="F71" s="339" t="s">
        <v>438</v>
      </c>
      <c r="G71" s="368" t="s">
        <v>839</v>
      </c>
      <c r="H71" s="343" t="s">
        <v>840</v>
      </c>
      <c r="I71" s="344">
        <v>3095324880</v>
      </c>
      <c r="J71" s="339" t="s">
        <v>848</v>
      </c>
      <c r="K71" s="362">
        <v>12</v>
      </c>
      <c r="L71" s="341"/>
      <c r="M71" s="362" t="s">
        <v>596</v>
      </c>
      <c r="N71" s="362" t="s">
        <v>596</v>
      </c>
      <c r="O71" s="362">
        <v>2</v>
      </c>
      <c r="P71" s="362"/>
      <c r="Q71" s="339" t="s">
        <v>842</v>
      </c>
      <c r="R71" s="341" t="s">
        <v>19</v>
      </c>
      <c r="S71" s="346">
        <v>300</v>
      </c>
      <c r="T71" s="346">
        <v>9</v>
      </c>
      <c r="U71" s="346">
        <f t="shared" si="21"/>
        <v>291</v>
      </c>
      <c r="V71" s="346"/>
      <c r="W71" s="347">
        <f t="shared" si="19"/>
        <v>0.03</v>
      </c>
      <c r="X71" s="346"/>
      <c r="Y71" s="347" t="str">
        <f t="shared" ref="Y71:Y102" si="22">IF(X71&lt;&gt;"",(X71/S71),"")</f>
        <v/>
      </c>
      <c r="Z71" s="346">
        <f t="shared" ref="Z71:Z77" si="23">IF(S71="","",(V71+T71+X71))</f>
        <v>9</v>
      </c>
      <c r="AA71" s="347">
        <f t="shared" ref="AA71:AA72" si="24">IF(Z71&lt;&gt;"",(Z71/S71),"")</f>
        <v>0.03</v>
      </c>
      <c r="AB71" s="341" t="str">
        <f t="shared" ref="AB71:AB102" si="25">CONCATENATE(F71," ",G71)</f>
        <v>Mike Ransdell</v>
      </c>
      <c r="AC71" s="339" t="s">
        <v>323</v>
      </c>
      <c r="AD71" s="348" t="str">
        <f t="shared" si="20"/>
        <v/>
      </c>
      <c r="AJ71" s="252">
        <f t="shared" ref="AJ71:AJ102" si="26">IF(R71="Online - Stripe",S71,"")</f>
        <v>300</v>
      </c>
    </row>
    <row r="72" spans="1:47" ht="324" x14ac:dyDescent="0.2">
      <c r="A72" s="338">
        <v>66</v>
      </c>
      <c r="B72" s="386" t="s">
        <v>843</v>
      </c>
      <c r="C72" s="340">
        <v>46059</v>
      </c>
      <c r="D72" s="341" t="s">
        <v>563</v>
      </c>
      <c r="E72" s="341" t="s">
        <v>4</v>
      </c>
      <c r="F72" s="339" t="s">
        <v>844</v>
      </c>
      <c r="G72" s="368" t="s">
        <v>845</v>
      </c>
      <c r="H72" s="343" t="s">
        <v>846</v>
      </c>
      <c r="I72" s="344">
        <v>2175287571</v>
      </c>
      <c r="J72" s="339" t="s">
        <v>847</v>
      </c>
      <c r="K72" s="362">
        <v>25</v>
      </c>
      <c r="L72" s="341"/>
      <c r="M72" s="362" t="s">
        <v>596</v>
      </c>
      <c r="N72" s="362" t="s">
        <v>596</v>
      </c>
      <c r="O72" s="362"/>
      <c r="P72" s="362"/>
      <c r="Q72" s="362"/>
      <c r="R72" s="341" t="s">
        <v>19</v>
      </c>
      <c r="S72" s="346">
        <v>50</v>
      </c>
      <c r="T72" s="346">
        <v>1.75</v>
      </c>
      <c r="U72" s="346">
        <f t="shared" si="21"/>
        <v>48.25</v>
      </c>
      <c r="V72" s="346"/>
      <c r="W72" s="347">
        <f t="shared" si="19"/>
        <v>3.5000000000000003E-2</v>
      </c>
      <c r="X72" s="346"/>
      <c r="Y72" s="347" t="str">
        <f t="shared" si="22"/>
        <v/>
      </c>
      <c r="Z72" s="346">
        <f t="shared" si="23"/>
        <v>1.75</v>
      </c>
      <c r="AA72" s="347">
        <f t="shared" si="24"/>
        <v>3.5000000000000003E-2</v>
      </c>
      <c r="AB72" s="341" t="str">
        <f t="shared" si="25"/>
        <v>RJ Finneran</v>
      </c>
      <c r="AC72" s="339" t="s">
        <v>323</v>
      </c>
      <c r="AD72" s="348" t="str">
        <f t="shared" si="20"/>
        <v/>
      </c>
      <c r="AJ72" s="252">
        <f t="shared" si="26"/>
        <v>50</v>
      </c>
    </row>
    <row r="73" spans="1:47" ht="72" x14ac:dyDescent="0.25">
      <c r="A73" s="338">
        <v>67</v>
      </c>
      <c r="B73" s="469" t="s">
        <v>949</v>
      </c>
      <c r="C73" s="351">
        <v>46059</v>
      </c>
      <c r="D73" s="351"/>
      <c r="E73" s="352" t="s">
        <v>4</v>
      </c>
      <c r="F73" s="354" t="s">
        <v>950</v>
      </c>
      <c r="G73" s="470" t="s">
        <v>951</v>
      </c>
      <c r="H73" s="486" t="s">
        <v>952</v>
      </c>
      <c r="I73" s="487">
        <v>2173063383</v>
      </c>
      <c r="J73" s="354" t="s">
        <v>953</v>
      </c>
      <c r="K73" s="357">
        <v>20</v>
      </c>
      <c r="L73" s="352"/>
      <c r="M73" s="357" t="s">
        <v>596</v>
      </c>
      <c r="N73" s="357" t="s">
        <v>596</v>
      </c>
      <c r="O73" s="357"/>
      <c r="P73" s="357"/>
      <c r="Q73" s="357"/>
      <c r="R73" s="352" t="s">
        <v>9</v>
      </c>
      <c r="S73" s="359">
        <v>50</v>
      </c>
      <c r="T73" s="359"/>
      <c r="U73" s="359" t="str">
        <f>IF(D73="","",S73-Z73)</f>
        <v/>
      </c>
      <c r="V73" s="359"/>
      <c r="W73" s="360" t="str">
        <f t="shared" si="19"/>
        <v/>
      </c>
      <c r="X73" s="359"/>
      <c r="Y73" s="360" t="str">
        <f t="shared" si="22"/>
        <v/>
      </c>
      <c r="Z73" s="359">
        <f t="shared" si="23"/>
        <v>0</v>
      </c>
      <c r="AA73" s="360">
        <f>IF(E73="Free","",IF(Z73&lt;&gt;"",(Z73/S73),""))</f>
        <v>0</v>
      </c>
      <c r="AB73" s="352" t="str">
        <f t="shared" si="25"/>
        <v>Liz Bishop</v>
      </c>
      <c r="AC73" s="354"/>
      <c r="AD73" s="361">
        <f t="shared" si="20"/>
        <v>50</v>
      </c>
      <c r="AE73" s="7"/>
      <c r="AF73" s="7"/>
      <c r="AG73" s="7"/>
      <c r="AH73" s="7"/>
      <c r="AI73" s="7"/>
      <c r="AJ73" s="252" t="str">
        <f t="shared" si="26"/>
        <v/>
      </c>
      <c r="AK73" s="7"/>
      <c r="AL73" s="7"/>
      <c r="AM73" s="7"/>
      <c r="AN73" s="7"/>
      <c r="AO73" s="7"/>
      <c r="AP73" s="7"/>
      <c r="AQ73" s="7"/>
      <c r="AR73" s="7"/>
      <c r="AS73" s="7"/>
      <c r="AT73" s="7"/>
      <c r="AU73" s="7"/>
    </row>
    <row r="74" spans="1:47" s="7" customFormat="1" ht="234" x14ac:dyDescent="0.2">
      <c r="A74" s="338">
        <v>68</v>
      </c>
      <c r="B74" s="386" t="s">
        <v>189</v>
      </c>
      <c r="C74" s="340">
        <v>46060</v>
      </c>
      <c r="D74" s="341" t="s">
        <v>563</v>
      </c>
      <c r="E74" s="341" t="s">
        <v>3</v>
      </c>
      <c r="F74" s="339" t="s">
        <v>863</v>
      </c>
      <c r="G74" s="368" t="s">
        <v>864</v>
      </c>
      <c r="H74" s="343" t="s">
        <v>865</v>
      </c>
      <c r="I74" s="344">
        <v>2178996905</v>
      </c>
      <c r="J74" s="339" t="s">
        <v>866</v>
      </c>
      <c r="K74" s="362">
        <v>15</v>
      </c>
      <c r="L74" s="341" t="s">
        <v>867</v>
      </c>
      <c r="M74" s="362" t="s">
        <v>868</v>
      </c>
      <c r="N74" s="362" t="s">
        <v>612</v>
      </c>
      <c r="O74" s="362">
        <v>1</v>
      </c>
      <c r="P74" s="362">
        <v>1</v>
      </c>
      <c r="Q74" s="362" t="s">
        <v>869</v>
      </c>
      <c r="R74" s="341" t="s">
        <v>19</v>
      </c>
      <c r="S74" s="346">
        <v>300</v>
      </c>
      <c r="T74" s="346">
        <v>9</v>
      </c>
      <c r="U74" s="346">
        <f>IF(S74="","",S74-Z74)</f>
        <v>291</v>
      </c>
      <c r="V74" s="346"/>
      <c r="W74" s="347">
        <f t="shared" si="19"/>
        <v>0.03</v>
      </c>
      <c r="X74" s="346"/>
      <c r="Y74" s="347" t="str">
        <f t="shared" si="22"/>
        <v/>
      </c>
      <c r="Z74" s="346">
        <f t="shared" si="23"/>
        <v>9</v>
      </c>
      <c r="AA74" s="347">
        <f>IF(Z74&lt;&gt;"",(Z74/S74),"")</f>
        <v>0.03</v>
      </c>
      <c r="AB74" s="341" t="str">
        <f t="shared" si="25"/>
        <v>Andrew Bartlett</v>
      </c>
      <c r="AC74" s="339" t="s">
        <v>323</v>
      </c>
      <c r="AD74" s="348"/>
      <c r="AJ74" s="252">
        <f t="shared" si="26"/>
        <v>300</v>
      </c>
    </row>
    <row r="75" spans="1:47" s="7" customFormat="1" ht="90" x14ac:dyDescent="0.2">
      <c r="A75" s="338">
        <v>69</v>
      </c>
      <c r="B75" s="386" t="s">
        <v>870</v>
      </c>
      <c r="C75" s="340">
        <v>46061</v>
      </c>
      <c r="D75" s="340" t="s">
        <v>563</v>
      </c>
      <c r="E75" s="341" t="s">
        <v>3</v>
      </c>
      <c r="F75" s="339" t="s">
        <v>871</v>
      </c>
      <c r="G75" s="368" t="s">
        <v>872</v>
      </c>
      <c r="H75" s="343" t="s">
        <v>873</v>
      </c>
      <c r="I75" s="344">
        <v>2178917598</v>
      </c>
      <c r="J75" s="339" t="s">
        <v>874</v>
      </c>
      <c r="K75" s="362">
        <v>25</v>
      </c>
      <c r="L75" s="342" t="s">
        <v>876</v>
      </c>
      <c r="M75" s="362" t="s">
        <v>596</v>
      </c>
      <c r="N75" s="362" t="s">
        <v>505</v>
      </c>
      <c r="O75" s="362">
        <v>1</v>
      </c>
      <c r="P75" s="362">
        <v>1</v>
      </c>
      <c r="Q75" s="339" t="s">
        <v>875</v>
      </c>
      <c r="R75" s="341" t="s">
        <v>19</v>
      </c>
      <c r="S75" s="346">
        <v>300</v>
      </c>
      <c r="T75" s="346">
        <v>9</v>
      </c>
      <c r="U75" s="346">
        <f>IF(S75="","",S75-Z75)</f>
        <v>291</v>
      </c>
      <c r="V75" s="346"/>
      <c r="W75" s="347">
        <f t="shared" si="19"/>
        <v>0.03</v>
      </c>
      <c r="X75" s="346"/>
      <c r="Y75" s="347" t="str">
        <f t="shared" si="22"/>
        <v/>
      </c>
      <c r="Z75" s="346">
        <f t="shared" si="23"/>
        <v>9</v>
      </c>
      <c r="AA75" s="347">
        <f>IF(Z75&lt;&gt;"",(Z75/S75),"")</f>
        <v>0.03</v>
      </c>
      <c r="AB75" s="341" t="str">
        <f t="shared" si="25"/>
        <v>Garrett Gillette</v>
      </c>
      <c r="AC75" s="339" t="s">
        <v>323</v>
      </c>
      <c r="AD75" s="348" t="str">
        <f t="shared" ref="AD75:AD83" si="27">IF(R75="Check",S75,"")</f>
        <v/>
      </c>
      <c r="AJ75" s="252">
        <f t="shared" si="26"/>
        <v>300</v>
      </c>
    </row>
    <row r="76" spans="1:47" s="7" customFormat="1" ht="198" x14ac:dyDescent="0.2">
      <c r="A76" s="338">
        <v>70</v>
      </c>
      <c r="B76" s="386" t="s">
        <v>878</v>
      </c>
      <c r="C76" s="340">
        <v>46062</v>
      </c>
      <c r="D76" s="340" t="s">
        <v>563</v>
      </c>
      <c r="E76" s="341" t="s">
        <v>3</v>
      </c>
      <c r="F76" s="339" t="s">
        <v>879</v>
      </c>
      <c r="G76" s="368" t="s">
        <v>880</v>
      </c>
      <c r="H76" s="343" t="s">
        <v>881</v>
      </c>
      <c r="I76" s="344">
        <v>2179713269</v>
      </c>
      <c r="J76" s="339" t="s">
        <v>882</v>
      </c>
      <c r="K76" s="362">
        <v>20</v>
      </c>
      <c r="L76" s="341"/>
      <c r="M76" s="362" t="s">
        <v>868</v>
      </c>
      <c r="N76" s="362" t="s">
        <v>868</v>
      </c>
      <c r="O76" s="362">
        <v>2</v>
      </c>
      <c r="P76" s="362">
        <v>1</v>
      </c>
      <c r="Q76" s="362" t="s">
        <v>883</v>
      </c>
      <c r="R76" s="341" t="s">
        <v>19</v>
      </c>
      <c r="S76" s="346">
        <v>300</v>
      </c>
      <c r="T76" s="346">
        <v>9</v>
      </c>
      <c r="U76" s="346">
        <f>IF(S76="","",S76-Z76)</f>
        <v>291</v>
      </c>
      <c r="V76" s="346"/>
      <c r="W76" s="347">
        <f t="shared" si="19"/>
        <v>0.03</v>
      </c>
      <c r="X76" s="346"/>
      <c r="Y76" s="347" t="str">
        <f t="shared" si="22"/>
        <v/>
      </c>
      <c r="Z76" s="346">
        <f t="shared" si="23"/>
        <v>9</v>
      </c>
      <c r="AA76" s="347">
        <f>IF(Z76&lt;&gt;"",(Z76/S76),"")</f>
        <v>0.03</v>
      </c>
      <c r="AB76" s="341" t="str">
        <f t="shared" si="25"/>
        <v>Cori Jahns</v>
      </c>
      <c r="AC76" s="339" t="s">
        <v>323</v>
      </c>
      <c r="AD76" s="348" t="str">
        <f t="shared" si="27"/>
        <v/>
      </c>
      <c r="AE76" s="6"/>
      <c r="AF76" s="6"/>
      <c r="AG76" s="6"/>
      <c r="AH76" s="6"/>
      <c r="AI76" s="6"/>
      <c r="AJ76" s="252">
        <f t="shared" si="26"/>
        <v>300</v>
      </c>
      <c r="AK76" s="6"/>
      <c r="AL76" s="6"/>
      <c r="AM76" s="6"/>
      <c r="AN76" s="6"/>
      <c r="AO76" s="6"/>
      <c r="AP76" s="6"/>
      <c r="AQ76" s="6"/>
      <c r="AR76" s="6"/>
      <c r="AS76" s="6"/>
      <c r="AT76" s="6"/>
      <c r="AU76" s="6"/>
    </row>
    <row r="77" spans="1:47" ht="72" x14ac:dyDescent="0.2">
      <c r="A77" s="338">
        <v>71</v>
      </c>
      <c r="B77" s="488" t="s">
        <v>884</v>
      </c>
      <c r="C77" s="489">
        <v>46062</v>
      </c>
      <c r="D77" s="489" t="s">
        <v>478</v>
      </c>
      <c r="E77" s="490" t="s">
        <v>470</v>
      </c>
      <c r="F77" s="491" t="s">
        <v>885</v>
      </c>
      <c r="G77" s="492" t="s">
        <v>886</v>
      </c>
      <c r="H77" s="493" t="s">
        <v>887</v>
      </c>
      <c r="I77" s="494">
        <v>2174810082</v>
      </c>
      <c r="J77" s="493" t="s">
        <v>888</v>
      </c>
      <c r="K77" s="495">
        <v>20</v>
      </c>
      <c r="L77" s="490"/>
      <c r="M77" s="495" t="s">
        <v>596</v>
      </c>
      <c r="N77" s="495" t="s">
        <v>596</v>
      </c>
      <c r="O77" s="495">
        <v>8</v>
      </c>
      <c r="P77" s="495"/>
      <c r="Q77" s="495" t="s">
        <v>889</v>
      </c>
      <c r="R77" s="490" t="s">
        <v>477</v>
      </c>
      <c r="S77" s="496"/>
      <c r="T77" s="496"/>
      <c r="U77" s="497" t="str">
        <f>IF(S77="","",S77-Z77)</f>
        <v/>
      </c>
      <c r="V77" s="496"/>
      <c r="W77" s="498" t="str">
        <f t="shared" si="19"/>
        <v/>
      </c>
      <c r="X77" s="496"/>
      <c r="Y77" s="498" t="str">
        <f t="shared" si="22"/>
        <v/>
      </c>
      <c r="Z77" s="497" t="str">
        <f t="shared" si="23"/>
        <v/>
      </c>
      <c r="AA77" s="499" t="str">
        <f>IF(Z77&lt;&gt;"",(Z77/S77),"")</f>
        <v/>
      </c>
      <c r="AB77" s="490" t="str">
        <f t="shared" si="25"/>
        <v>CDR J Seed</v>
      </c>
      <c r="AC77" s="491" t="s">
        <v>323</v>
      </c>
      <c r="AD77" s="500" t="str">
        <f t="shared" si="27"/>
        <v/>
      </c>
      <c r="AE77" s="7"/>
      <c r="AF77" s="7"/>
      <c r="AG77" s="7"/>
      <c r="AH77" s="7"/>
      <c r="AI77" s="7"/>
      <c r="AJ77" s="252" t="str">
        <f t="shared" si="26"/>
        <v/>
      </c>
      <c r="AK77" s="7"/>
      <c r="AL77" s="7"/>
      <c r="AM77" s="7"/>
      <c r="AN77" s="7"/>
      <c r="AO77" s="7"/>
      <c r="AP77" s="7"/>
      <c r="AQ77" s="7"/>
      <c r="AR77" s="7"/>
      <c r="AS77" s="7"/>
      <c r="AT77" s="7"/>
      <c r="AU77" s="7"/>
    </row>
    <row r="78" spans="1:47" s="7" customFormat="1" ht="72" x14ac:dyDescent="0.2">
      <c r="A78" s="338">
        <v>72</v>
      </c>
      <c r="B78" s="386" t="s">
        <v>234</v>
      </c>
      <c r="C78" s="340">
        <v>46062</v>
      </c>
      <c r="D78" s="340" t="s">
        <v>563</v>
      </c>
      <c r="E78" s="341" t="s">
        <v>3</v>
      </c>
      <c r="F78" s="339" t="s">
        <v>897</v>
      </c>
      <c r="G78" s="368" t="s">
        <v>898</v>
      </c>
      <c r="H78" s="501" t="s">
        <v>899</v>
      </c>
      <c r="I78" s="502">
        <v>2173618660</v>
      </c>
      <c r="J78" s="339" t="s">
        <v>234</v>
      </c>
      <c r="K78" s="362">
        <v>15</v>
      </c>
      <c r="L78" s="341"/>
      <c r="M78" s="362" t="s">
        <v>596</v>
      </c>
      <c r="N78" s="362" t="s">
        <v>596</v>
      </c>
      <c r="O78" s="362">
        <v>2</v>
      </c>
      <c r="P78" s="362">
        <v>1</v>
      </c>
      <c r="Q78" s="339" t="s">
        <v>896</v>
      </c>
      <c r="R78" s="341" t="s">
        <v>19</v>
      </c>
      <c r="S78" s="346">
        <v>300</v>
      </c>
      <c r="T78" s="346">
        <v>9</v>
      </c>
      <c r="U78" s="346">
        <f>IF(D78="","",S78-Z78)</f>
        <v>291</v>
      </c>
      <c r="V78" s="346"/>
      <c r="W78" s="347">
        <f t="shared" si="19"/>
        <v>0.03</v>
      </c>
      <c r="X78" s="346"/>
      <c r="Y78" s="347" t="str">
        <f t="shared" si="22"/>
        <v/>
      </c>
      <c r="Z78" s="346">
        <v>9</v>
      </c>
      <c r="AA78" s="347">
        <f>IF(E78="Free","",IF(Z78&lt;&gt;"",(Z78/S78),""))</f>
        <v>0.03</v>
      </c>
      <c r="AB78" s="341" t="str">
        <f t="shared" si="25"/>
        <v>Katrina Hairl</v>
      </c>
      <c r="AC78" s="339" t="s">
        <v>323</v>
      </c>
      <c r="AD78" s="348" t="str">
        <f t="shared" si="27"/>
        <v/>
      </c>
      <c r="AJ78" s="252">
        <f t="shared" si="26"/>
        <v>300</v>
      </c>
    </row>
    <row r="79" spans="1:47" s="7" customFormat="1" ht="180" x14ac:dyDescent="0.2">
      <c r="A79" s="338">
        <v>73</v>
      </c>
      <c r="B79" s="386" t="s">
        <v>92</v>
      </c>
      <c r="C79" s="340">
        <v>46063</v>
      </c>
      <c r="D79" s="340" t="s">
        <v>563</v>
      </c>
      <c r="E79" s="341" t="s">
        <v>3</v>
      </c>
      <c r="F79" s="339" t="s">
        <v>891</v>
      </c>
      <c r="G79" s="368" t="s">
        <v>892</v>
      </c>
      <c r="H79" s="343" t="s">
        <v>893</v>
      </c>
      <c r="I79" s="349">
        <v>2173415069</v>
      </c>
      <c r="J79" s="339" t="s">
        <v>894</v>
      </c>
      <c r="K79" s="362">
        <v>30</v>
      </c>
      <c r="L79" s="341" t="s">
        <v>895</v>
      </c>
      <c r="M79" s="362" t="s">
        <v>596</v>
      </c>
      <c r="N79" s="362" t="s">
        <v>612</v>
      </c>
      <c r="O79" s="362"/>
      <c r="P79" s="362"/>
      <c r="Q79" s="339"/>
      <c r="R79" s="341" t="s">
        <v>19</v>
      </c>
      <c r="S79" s="346">
        <v>325</v>
      </c>
      <c r="T79" s="346">
        <v>9.73</v>
      </c>
      <c r="U79" s="346">
        <f>IF(D79="","",S79-Z79)</f>
        <v>316</v>
      </c>
      <c r="V79" s="346"/>
      <c r="W79" s="347">
        <f t="shared" si="19"/>
        <v>2.9938461538461539E-2</v>
      </c>
      <c r="X79" s="346"/>
      <c r="Y79" s="347" t="str">
        <f t="shared" si="22"/>
        <v/>
      </c>
      <c r="Z79" s="346">
        <v>9</v>
      </c>
      <c r="AA79" s="347">
        <f>IF(E79="Free","",IF(Z79&lt;&gt;"",(Z79/S79),""))</f>
        <v>2.7692307692307693E-2</v>
      </c>
      <c r="AB79" s="341" t="str">
        <f t="shared" si="25"/>
        <v>Christine  Bailey</v>
      </c>
      <c r="AC79" s="339" t="s">
        <v>323</v>
      </c>
      <c r="AD79" s="348" t="str">
        <f t="shared" si="27"/>
        <v/>
      </c>
      <c r="AJ79" s="252">
        <f t="shared" si="26"/>
        <v>325</v>
      </c>
    </row>
    <row r="80" spans="1:47" s="7" customFormat="1" ht="409.5" x14ac:dyDescent="0.25">
      <c r="A80" s="338">
        <v>74</v>
      </c>
      <c r="B80" s="474" t="s">
        <v>88</v>
      </c>
      <c r="C80" s="475">
        <v>46064</v>
      </c>
      <c r="D80" s="475"/>
      <c r="E80" s="477" t="s">
        <v>4</v>
      </c>
      <c r="F80" s="478" t="s">
        <v>900</v>
      </c>
      <c r="G80" s="486" t="s">
        <v>901</v>
      </c>
      <c r="H80" s="486" t="s">
        <v>902</v>
      </c>
      <c r="I80" s="481">
        <v>2173616212</v>
      </c>
      <c r="J80" s="478" t="s">
        <v>903</v>
      </c>
      <c r="K80" s="482">
        <v>20</v>
      </c>
      <c r="L80" s="477" t="s">
        <v>904</v>
      </c>
      <c r="M80" s="482" t="s">
        <v>612</v>
      </c>
      <c r="N80" s="482" t="s">
        <v>596</v>
      </c>
      <c r="O80" s="482">
        <v>1</v>
      </c>
      <c r="P80" s="482">
        <v>1</v>
      </c>
      <c r="Q80" s="486" t="s">
        <v>905</v>
      </c>
      <c r="R80" s="477" t="s">
        <v>9</v>
      </c>
      <c r="S80" s="473">
        <v>50</v>
      </c>
      <c r="T80" s="473"/>
      <c r="U80" s="359" t="str">
        <f>IF(D80="","",S80-Z80)</f>
        <v/>
      </c>
      <c r="V80" s="473"/>
      <c r="W80" s="360" t="str">
        <f t="shared" si="19"/>
        <v/>
      </c>
      <c r="X80" s="359"/>
      <c r="Y80" s="360" t="str">
        <f t="shared" si="22"/>
        <v/>
      </c>
      <c r="Z80" s="359">
        <f t="shared" ref="Z80:Z114" si="28">IF(S80="","",(V80+T80+X80))</f>
        <v>0</v>
      </c>
      <c r="AA80" s="360">
        <f>IF(Z80&lt;&gt;"",(Z80/S80),"")</f>
        <v>0</v>
      </c>
      <c r="AB80" s="352" t="str">
        <f t="shared" si="25"/>
        <v>Jeffrey Cunningham</v>
      </c>
      <c r="AC80" s="354" t="s">
        <v>323</v>
      </c>
      <c r="AD80" s="361">
        <f t="shared" si="27"/>
        <v>50</v>
      </c>
      <c r="AJ80" s="252" t="str">
        <f t="shared" si="26"/>
        <v/>
      </c>
    </row>
    <row r="81" spans="1:47" s="7" customFormat="1" ht="180" x14ac:dyDescent="0.25">
      <c r="A81" s="338">
        <v>75</v>
      </c>
      <c r="B81" s="386" t="s">
        <v>359</v>
      </c>
      <c r="C81" s="340">
        <v>46064</v>
      </c>
      <c r="D81" s="340" t="s">
        <v>563</v>
      </c>
      <c r="E81" s="341" t="s">
        <v>3</v>
      </c>
      <c r="F81" s="339" t="s">
        <v>906</v>
      </c>
      <c r="G81" s="368" t="s">
        <v>907</v>
      </c>
      <c r="H81" s="503" t="s">
        <v>908</v>
      </c>
      <c r="I81" s="504">
        <v>2178365786</v>
      </c>
      <c r="J81" s="342" t="s">
        <v>909</v>
      </c>
      <c r="K81" s="362">
        <v>10</v>
      </c>
      <c r="L81" s="341"/>
      <c r="M81" s="362" t="s">
        <v>596</v>
      </c>
      <c r="N81" s="362" t="s">
        <v>596</v>
      </c>
      <c r="O81" s="362">
        <v>1</v>
      </c>
      <c r="P81" s="362"/>
      <c r="Q81" s="362"/>
      <c r="R81" s="341"/>
      <c r="S81" s="346">
        <v>300</v>
      </c>
      <c r="T81" s="346">
        <v>9</v>
      </c>
      <c r="U81" s="346">
        <f>IF(D81="","",S81-Z81)</f>
        <v>291</v>
      </c>
      <c r="V81" s="346"/>
      <c r="W81" s="347">
        <f t="shared" si="19"/>
        <v>0.03</v>
      </c>
      <c r="X81" s="346"/>
      <c r="Y81" s="347" t="str">
        <f t="shared" si="22"/>
        <v/>
      </c>
      <c r="Z81" s="346">
        <f t="shared" si="28"/>
        <v>9</v>
      </c>
      <c r="AA81" s="347">
        <f>IF(E81="Free","",IF(Z81&lt;&gt;"",(Z81/S81),""))</f>
        <v>0.03</v>
      </c>
      <c r="AB81" s="341" t="str">
        <f t="shared" si="25"/>
        <v>Christa McGraw</v>
      </c>
      <c r="AC81" s="339" t="s">
        <v>323</v>
      </c>
      <c r="AD81" s="348" t="str">
        <f t="shared" si="27"/>
        <v/>
      </c>
      <c r="AJ81" s="252" t="str">
        <f t="shared" si="26"/>
        <v/>
      </c>
    </row>
    <row r="82" spans="1:47" s="7" customFormat="1" ht="342" x14ac:dyDescent="0.25">
      <c r="A82" s="338">
        <v>76</v>
      </c>
      <c r="B82" s="386" t="s">
        <v>942</v>
      </c>
      <c r="C82" s="340">
        <v>46064</v>
      </c>
      <c r="D82" s="340" t="s">
        <v>563</v>
      </c>
      <c r="E82" s="341" t="s">
        <v>4</v>
      </c>
      <c r="F82" s="339" t="s">
        <v>943</v>
      </c>
      <c r="G82" s="368" t="s">
        <v>944</v>
      </c>
      <c r="H82" s="503" t="s">
        <v>945</v>
      </c>
      <c r="I82" s="344">
        <v>8474762724</v>
      </c>
      <c r="J82" s="339" t="s">
        <v>946</v>
      </c>
      <c r="K82" s="362">
        <v>20</v>
      </c>
      <c r="L82" s="341" t="s">
        <v>947</v>
      </c>
      <c r="M82" s="362" t="s">
        <v>612</v>
      </c>
      <c r="N82" s="362" t="s">
        <v>612</v>
      </c>
      <c r="O82" s="362">
        <v>1</v>
      </c>
      <c r="P82" s="362"/>
      <c r="Q82" s="339" t="s">
        <v>948</v>
      </c>
      <c r="R82" s="341" t="s">
        <v>9</v>
      </c>
      <c r="S82" s="346">
        <v>50</v>
      </c>
      <c r="T82" s="346"/>
      <c r="U82" s="346">
        <f>IF(D82="","",S82-Z82)</f>
        <v>50</v>
      </c>
      <c r="V82" s="346"/>
      <c r="W82" s="347" t="str">
        <f t="shared" si="19"/>
        <v/>
      </c>
      <c r="X82" s="346"/>
      <c r="Y82" s="347" t="str">
        <f t="shared" si="22"/>
        <v/>
      </c>
      <c r="Z82" s="346">
        <f t="shared" si="28"/>
        <v>0</v>
      </c>
      <c r="AA82" s="347">
        <f>IF(E82="Free","",IF(Z82&lt;&gt;"",(Z82/S82),""))</f>
        <v>0</v>
      </c>
      <c r="AB82" s="341" t="str">
        <f t="shared" si="25"/>
        <v>Jillian Briggs</v>
      </c>
      <c r="AC82" s="339" t="s">
        <v>323</v>
      </c>
      <c r="AD82" s="348">
        <f t="shared" si="27"/>
        <v>50</v>
      </c>
      <c r="AJ82" s="252" t="str">
        <f t="shared" si="26"/>
        <v/>
      </c>
    </row>
    <row r="83" spans="1:47" s="7" customFormat="1" ht="234" x14ac:dyDescent="0.2">
      <c r="A83" s="338">
        <v>77</v>
      </c>
      <c r="B83" s="386" t="s">
        <v>860</v>
      </c>
      <c r="C83" s="340">
        <v>46065</v>
      </c>
      <c r="D83" s="341" t="str">
        <f>IF(U84&lt;&gt;0,"Paid", " ")</f>
        <v>Paid</v>
      </c>
      <c r="E83" s="341" t="s">
        <v>4</v>
      </c>
      <c r="F83" s="339" t="s">
        <v>910</v>
      </c>
      <c r="G83" s="368" t="s">
        <v>773</v>
      </c>
      <c r="H83" s="387" t="s">
        <v>774</v>
      </c>
      <c r="I83" s="344">
        <v>7739463992</v>
      </c>
      <c r="J83" s="339" t="s">
        <v>911</v>
      </c>
      <c r="K83" s="362">
        <v>40</v>
      </c>
      <c r="L83" s="342" t="s">
        <v>912</v>
      </c>
      <c r="M83" s="362" t="s">
        <v>596</v>
      </c>
      <c r="N83" s="362" t="s">
        <v>612</v>
      </c>
      <c r="O83" s="362"/>
      <c r="P83" s="362"/>
      <c r="Q83" s="362"/>
      <c r="R83" s="341"/>
      <c r="S83" s="346">
        <v>50</v>
      </c>
      <c r="T83" s="346"/>
      <c r="U83" s="346"/>
      <c r="V83" s="346"/>
      <c r="W83" s="347" t="str">
        <f t="shared" si="19"/>
        <v/>
      </c>
      <c r="X83" s="346"/>
      <c r="Y83" s="347" t="str">
        <f t="shared" si="22"/>
        <v/>
      </c>
      <c r="Z83" s="346">
        <f t="shared" si="28"/>
        <v>0</v>
      </c>
      <c r="AA83" s="347">
        <f>IF(Z83&lt;&gt;"",(Z83/S83),"")</f>
        <v>0</v>
      </c>
      <c r="AB83" s="341" t="str">
        <f t="shared" si="25"/>
        <v>April Allen</v>
      </c>
      <c r="AC83" s="339" t="s">
        <v>323</v>
      </c>
      <c r="AD83" s="348" t="str">
        <f t="shared" si="27"/>
        <v/>
      </c>
      <c r="AJ83" s="252" t="str">
        <f t="shared" si="26"/>
        <v/>
      </c>
    </row>
    <row r="84" spans="1:47" s="7" customFormat="1" ht="54" x14ac:dyDescent="0.25">
      <c r="A84" s="338">
        <v>78</v>
      </c>
      <c r="B84" s="386" t="s">
        <v>913</v>
      </c>
      <c r="C84" s="340">
        <v>46066</v>
      </c>
      <c r="D84" s="340" t="s">
        <v>563</v>
      </c>
      <c r="E84" s="341" t="s">
        <v>4</v>
      </c>
      <c r="F84" s="339" t="s">
        <v>914</v>
      </c>
      <c r="G84" s="368" t="s">
        <v>915</v>
      </c>
      <c r="H84" s="503" t="s">
        <v>916</v>
      </c>
      <c r="I84" s="344">
        <v>2178230075</v>
      </c>
      <c r="J84" s="339" t="s">
        <v>917</v>
      </c>
      <c r="K84" s="362">
        <v>1</v>
      </c>
      <c r="L84" s="342" t="s">
        <v>918</v>
      </c>
      <c r="M84" s="362" t="s">
        <v>596</v>
      </c>
      <c r="N84" s="362" t="s">
        <v>596</v>
      </c>
      <c r="O84" s="362">
        <v>1</v>
      </c>
      <c r="P84" s="362"/>
      <c r="Q84" s="362" t="s">
        <v>919</v>
      </c>
      <c r="R84" s="341" t="s">
        <v>19</v>
      </c>
      <c r="S84" s="346">
        <v>50</v>
      </c>
      <c r="T84" s="346">
        <v>1.75</v>
      </c>
      <c r="U84" s="346">
        <f t="shared" ref="U84:U114" si="29">IF(D84="","",S84-Z84)</f>
        <v>48.25</v>
      </c>
      <c r="V84" s="346"/>
      <c r="W84" s="347">
        <f t="shared" si="19"/>
        <v>3.5000000000000003E-2</v>
      </c>
      <c r="X84" s="346"/>
      <c r="Y84" s="347" t="str">
        <f t="shared" si="22"/>
        <v/>
      </c>
      <c r="Z84" s="346">
        <f t="shared" si="28"/>
        <v>1.75</v>
      </c>
      <c r="AA84" s="347">
        <f t="shared" ref="AA84:AA114" si="30">IF(E84="Free","",IF(Z84&lt;&gt;"",(Z84/S84),""))</f>
        <v>3.5000000000000003E-2</v>
      </c>
      <c r="AB84" s="341" t="str">
        <f t="shared" si="25"/>
        <v>Robyn Kelp</v>
      </c>
      <c r="AC84" s="339" t="s">
        <v>323</v>
      </c>
      <c r="AD84" s="348"/>
      <c r="AJ84" s="252">
        <f t="shared" si="26"/>
        <v>50</v>
      </c>
    </row>
    <row r="85" spans="1:47" s="7" customFormat="1" ht="126" x14ac:dyDescent="0.25">
      <c r="A85" s="338">
        <v>79</v>
      </c>
      <c r="B85" s="386" t="s">
        <v>924</v>
      </c>
      <c r="C85" s="340">
        <v>46066</v>
      </c>
      <c r="D85" s="340" t="s">
        <v>478</v>
      </c>
      <c r="E85" s="341" t="s">
        <v>933</v>
      </c>
      <c r="F85" s="339" t="s">
        <v>925</v>
      </c>
      <c r="G85" s="368" t="s">
        <v>926</v>
      </c>
      <c r="H85" s="503" t="s">
        <v>927</v>
      </c>
      <c r="I85" s="344" t="s">
        <v>928</v>
      </c>
      <c r="J85" s="339" t="s">
        <v>929</v>
      </c>
      <c r="K85" s="362">
        <v>25</v>
      </c>
      <c r="L85" s="341" t="s">
        <v>930</v>
      </c>
      <c r="M85" s="362" t="s">
        <v>596</v>
      </c>
      <c r="N85" s="362" t="s">
        <v>596</v>
      </c>
      <c r="O85" s="362">
        <v>1</v>
      </c>
      <c r="P85" s="362">
        <v>1</v>
      </c>
      <c r="Q85" s="362" t="s">
        <v>931</v>
      </c>
      <c r="R85" s="341" t="s">
        <v>932</v>
      </c>
      <c r="S85" s="346">
        <v>0</v>
      </c>
      <c r="T85" s="346"/>
      <c r="U85" s="346">
        <f t="shared" si="29"/>
        <v>0</v>
      </c>
      <c r="V85" s="346"/>
      <c r="W85" s="347" t="str">
        <f t="shared" si="19"/>
        <v/>
      </c>
      <c r="X85" s="346"/>
      <c r="Y85" s="347" t="str">
        <f t="shared" si="22"/>
        <v/>
      </c>
      <c r="Z85" s="346">
        <f t="shared" si="28"/>
        <v>0</v>
      </c>
      <c r="AA85" s="347" t="str">
        <f t="shared" si="30"/>
        <v/>
      </c>
      <c r="AB85" s="341" t="str">
        <f t="shared" si="25"/>
        <v>Deb Farder</v>
      </c>
      <c r="AC85" s="339" t="s">
        <v>323</v>
      </c>
      <c r="AD85" s="348" t="str">
        <f t="shared" ref="AD85:AD94" si="31">IF(R85="Check",S85,"")</f>
        <v/>
      </c>
      <c r="AE85" s="6"/>
      <c r="AF85" s="6"/>
      <c r="AG85" s="6"/>
      <c r="AH85" s="6"/>
      <c r="AI85" s="6"/>
      <c r="AJ85" s="252" t="str">
        <f t="shared" si="26"/>
        <v/>
      </c>
      <c r="AK85" s="6"/>
      <c r="AL85" s="6"/>
      <c r="AM85" s="6"/>
      <c r="AN85" s="6"/>
      <c r="AO85" s="6"/>
      <c r="AP85" s="6"/>
      <c r="AQ85" s="6"/>
      <c r="AR85" s="6"/>
      <c r="AS85" s="6"/>
      <c r="AT85" s="6"/>
      <c r="AU85" s="6"/>
    </row>
    <row r="86" spans="1:47" ht="234" x14ac:dyDescent="0.25">
      <c r="A86" s="338">
        <v>80</v>
      </c>
      <c r="B86" s="469" t="s">
        <v>937</v>
      </c>
      <c r="C86" s="351">
        <v>46068</v>
      </c>
      <c r="D86" s="351"/>
      <c r="E86" s="352" t="s">
        <v>3</v>
      </c>
      <c r="F86" s="354" t="s">
        <v>914</v>
      </c>
      <c r="G86" s="470" t="s">
        <v>938</v>
      </c>
      <c r="H86" s="486" t="s">
        <v>939</v>
      </c>
      <c r="I86" s="472">
        <v>2175236995</v>
      </c>
      <c r="J86" s="354" t="s">
        <v>936</v>
      </c>
      <c r="K86" s="357">
        <v>15</v>
      </c>
      <c r="L86" s="353" t="s">
        <v>940</v>
      </c>
      <c r="M86" s="357" t="s">
        <v>612</v>
      </c>
      <c r="N86" s="357" t="s">
        <v>612</v>
      </c>
      <c r="O86" s="357">
        <v>1</v>
      </c>
      <c r="P86" s="357">
        <v>1</v>
      </c>
      <c r="Q86" s="357" t="s">
        <v>941</v>
      </c>
      <c r="R86" s="352" t="s">
        <v>9</v>
      </c>
      <c r="S86" s="359">
        <v>300</v>
      </c>
      <c r="T86" s="359"/>
      <c r="U86" s="359" t="str">
        <f t="shared" si="29"/>
        <v/>
      </c>
      <c r="V86" s="359"/>
      <c r="W86" s="360" t="str">
        <f t="shared" si="19"/>
        <v/>
      </c>
      <c r="X86" s="359"/>
      <c r="Y86" s="360" t="str">
        <f t="shared" si="22"/>
        <v/>
      </c>
      <c r="Z86" s="359">
        <f t="shared" si="28"/>
        <v>0</v>
      </c>
      <c r="AA86" s="360">
        <f t="shared" si="30"/>
        <v>0</v>
      </c>
      <c r="AB86" s="352" t="str">
        <f t="shared" si="25"/>
        <v>Robyn Dougherty</v>
      </c>
      <c r="AC86" s="354" t="s">
        <v>323</v>
      </c>
      <c r="AD86" s="361">
        <f t="shared" si="31"/>
        <v>300</v>
      </c>
      <c r="AJ86" s="252" t="str">
        <f t="shared" si="26"/>
        <v/>
      </c>
    </row>
    <row r="87" spans="1:47" ht="216" x14ac:dyDescent="0.25">
      <c r="A87" s="338">
        <v>81</v>
      </c>
      <c r="B87" s="505" t="s">
        <v>958</v>
      </c>
      <c r="C87" s="403">
        <v>46069</v>
      </c>
      <c r="D87" s="403" t="s">
        <v>727</v>
      </c>
      <c r="E87" s="405" t="s">
        <v>24</v>
      </c>
      <c r="F87" s="406" t="s">
        <v>959</v>
      </c>
      <c r="G87" s="407" t="s">
        <v>960</v>
      </c>
      <c r="H87" s="505" t="s">
        <v>961</v>
      </c>
      <c r="I87" s="409">
        <v>2172914114</v>
      </c>
      <c r="J87" s="406" t="s">
        <v>962</v>
      </c>
      <c r="K87" s="410">
        <v>30</v>
      </c>
      <c r="L87" s="405"/>
      <c r="M87" s="410" t="s">
        <v>596</v>
      </c>
      <c r="N87" s="410" t="s">
        <v>612</v>
      </c>
      <c r="O87" s="410">
        <v>1</v>
      </c>
      <c r="P87" s="410">
        <v>1</v>
      </c>
      <c r="Q87" s="410"/>
      <c r="R87" s="405" t="s">
        <v>31</v>
      </c>
      <c r="S87" s="411"/>
      <c r="T87" s="411"/>
      <c r="U87" s="411" t="e">
        <f t="shared" si="29"/>
        <v>#VALUE!</v>
      </c>
      <c r="V87" s="411"/>
      <c r="W87" s="414" t="str">
        <f t="shared" si="19"/>
        <v/>
      </c>
      <c r="X87" s="411"/>
      <c r="Y87" s="414" t="str">
        <f t="shared" si="22"/>
        <v/>
      </c>
      <c r="Z87" s="411" t="str">
        <f t="shared" si="28"/>
        <v/>
      </c>
      <c r="AA87" s="414" t="str">
        <f t="shared" si="30"/>
        <v/>
      </c>
      <c r="AB87" s="405" t="str">
        <f t="shared" si="25"/>
        <v>Chip Davis</v>
      </c>
      <c r="AC87" s="406" t="s">
        <v>323</v>
      </c>
      <c r="AD87" s="415" t="str">
        <f t="shared" si="31"/>
        <v/>
      </c>
      <c r="AE87" s="7"/>
      <c r="AF87" s="7"/>
      <c r="AG87" s="7"/>
      <c r="AH87" s="7"/>
      <c r="AI87" s="7"/>
      <c r="AJ87" s="252" t="str">
        <f t="shared" si="26"/>
        <v/>
      </c>
      <c r="AK87" s="7"/>
      <c r="AL87" s="7"/>
      <c r="AM87" s="7"/>
      <c r="AN87" s="7"/>
      <c r="AO87" s="7"/>
      <c r="AP87" s="7"/>
      <c r="AQ87" s="7"/>
      <c r="AR87" s="7"/>
      <c r="AS87" s="7"/>
      <c r="AT87" s="7"/>
      <c r="AU87" s="7"/>
    </row>
    <row r="88" spans="1:47" s="7" customFormat="1" ht="72" x14ac:dyDescent="0.2">
      <c r="A88" s="338">
        <v>82</v>
      </c>
      <c r="B88" s="386" t="s">
        <v>964</v>
      </c>
      <c r="C88" s="340">
        <v>46070</v>
      </c>
      <c r="D88" s="340" t="s">
        <v>965</v>
      </c>
      <c r="E88" s="341" t="s">
        <v>4</v>
      </c>
      <c r="F88" s="339" t="s">
        <v>428</v>
      </c>
      <c r="G88" s="368" t="s">
        <v>966</v>
      </c>
      <c r="H88" s="387" t="s">
        <v>967</v>
      </c>
      <c r="I88" s="344">
        <v>2172801411</v>
      </c>
      <c r="J88" s="339" t="s">
        <v>968</v>
      </c>
      <c r="K88" s="362">
        <v>45</v>
      </c>
      <c r="L88" s="341"/>
      <c r="M88" s="362" t="s">
        <v>596</v>
      </c>
      <c r="N88" s="362" t="s">
        <v>596</v>
      </c>
      <c r="O88" s="362"/>
      <c r="P88" s="362"/>
      <c r="Q88" s="362"/>
      <c r="R88" s="341" t="s">
        <v>19</v>
      </c>
      <c r="S88" s="346">
        <v>50</v>
      </c>
      <c r="T88" s="346">
        <v>1.75</v>
      </c>
      <c r="U88" s="346">
        <f t="shared" si="29"/>
        <v>48.25</v>
      </c>
      <c r="V88" s="346"/>
      <c r="W88" s="347">
        <f t="shared" si="19"/>
        <v>3.5000000000000003E-2</v>
      </c>
      <c r="X88" s="346"/>
      <c r="Y88" s="347" t="str">
        <f t="shared" si="22"/>
        <v/>
      </c>
      <c r="Z88" s="346">
        <f t="shared" si="28"/>
        <v>1.75</v>
      </c>
      <c r="AA88" s="347">
        <f t="shared" si="30"/>
        <v>3.5000000000000003E-2</v>
      </c>
      <c r="AB88" s="341" t="str">
        <f t="shared" si="25"/>
        <v>Chad Carter</v>
      </c>
      <c r="AC88" s="339" t="s">
        <v>323</v>
      </c>
      <c r="AD88" s="348" t="str">
        <f t="shared" si="31"/>
        <v/>
      </c>
      <c r="AE88" s="8"/>
      <c r="AF88" s="8"/>
      <c r="AG88" s="8"/>
      <c r="AH88" s="8"/>
      <c r="AI88" s="8"/>
      <c r="AJ88" s="252">
        <f t="shared" si="26"/>
        <v>50</v>
      </c>
      <c r="AK88" s="8"/>
      <c r="AL88" s="8"/>
      <c r="AM88" s="8"/>
      <c r="AN88" s="8"/>
      <c r="AO88" s="8"/>
      <c r="AP88" s="8"/>
      <c r="AQ88" s="8"/>
      <c r="AR88" s="8"/>
      <c r="AS88" s="8"/>
      <c r="AT88" s="8"/>
      <c r="AU88" s="8"/>
    </row>
    <row r="89" spans="1:47" s="8" customFormat="1" ht="72" x14ac:dyDescent="0.25">
      <c r="A89" s="338">
        <v>83</v>
      </c>
      <c r="B89" s="503" t="s">
        <v>969</v>
      </c>
      <c r="C89" s="340">
        <v>46070</v>
      </c>
      <c r="D89" s="340" t="s">
        <v>965</v>
      </c>
      <c r="E89" s="341" t="s">
        <v>3</v>
      </c>
      <c r="F89" s="339" t="s">
        <v>970</v>
      </c>
      <c r="G89" s="368" t="s">
        <v>971</v>
      </c>
      <c r="H89" s="503" t="s">
        <v>972</v>
      </c>
      <c r="I89" s="504">
        <v>2177535620</v>
      </c>
      <c r="J89" s="339" t="s">
        <v>973</v>
      </c>
      <c r="K89" s="362">
        <v>20</v>
      </c>
      <c r="L89" s="341"/>
      <c r="M89" s="362" t="s">
        <v>596</v>
      </c>
      <c r="N89" s="362" t="s">
        <v>596</v>
      </c>
      <c r="O89" s="362">
        <v>2</v>
      </c>
      <c r="P89" s="362"/>
      <c r="Q89" s="362" t="s">
        <v>974</v>
      </c>
      <c r="R89" s="341" t="s">
        <v>19</v>
      </c>
      <c r="S89" s="346">
        <v>300</v>
      </c>
      <c r="T89" s="346">
        <v>9</v>
      </c>
      <c r="U89" s="346">
        <f t="shared" si="29"/>
        <v>291</v>
      </c>
      <c r="V89" s="346"/>
      <c r="W89" s="347">
        <f t="shared" si="19"/>
        <v>0.03</v>
      </c>
      <c r="X89" s="346"/>
      <c r="Y89" s="347" t="str">
        <f t="shared" si="22"/>
        <v/>
      </c>
      <c r="Z89" s="346">
        <f t="shared" si="28"/>
        <v>9</v>
      </c>
      <c r="AA89" s="347">
        <f t="shared" si="30"/>
        <v>0.03</v>
      </c>
      <c r="AB89" s="341" t="str">
        <f t="shared" si="25"/>
        <v>Jeff Kaufman</v>
      </c>
      <c r="AC89" s="339" t="s">
        <v>323</v>
      </c>
      <c r="AD89" s="348" t="str">
        <f t="shared" si="31"/>
        <v/>
      </c>
      <c r="AE89" s="6"/>
      <c r="AF89" s="6"/>
      <c r="AG89" s="6"/>
      <c r="AH89" s="6"/>
      <c r="AI89" s="6"/>
      <c r="AJ89" s="252">
        <f t="shared" si="26"/>
        <v>300</v>
      </c>
      <c r="AK89" s="6"/>
      <c r="AL89" s="6"/>
      <c r="AM89" s="6"/>
      <c r="AN89" s="6"/>
      <c r="AO89" s="6"/>
      <c r="AP89" s="6"/>
      <c r="AQ89" s="6"/>
      <c r="AR89" s="6"/>
      <c r="AS89" s="6"/>
      <c r="AT89" s="6"/>
      <c r="AU89" s="6"/>
    </row>
    <row r="90" spans="1:47" ht="54" x14ac:dyDescent="0.25">
      <c r="A90" s="338">
        <v>84</v>
      </c>
      <c r="B90" s="506" t="s">
        <v>222</v>
      </c>
      <c r="C90" s="507">
        <v>46071</v>
      </c>
      <c r="D90" s="507" t="s">
        <v>478</v>
      </c>
      <c r="E90" s="508" t="s">
        <v>932</v>
      </c>
      <c r="F90" s="509" t="s">
        <v>983</v>
      </c>
      <c r="G90" s="510" t="s">
        <v>984</v>
      </c>
      <c r="H90" s="511" t="s">
        <v>985</v>
      </c>
      <c r="I90" s="512">
        <v>2177888360</v>
      </c>
      <c r="J90" s="509" t="s">
        <v>222</v>
      </c>
      <c r="K90" s="513">
        <v>40</v>
      </c>
      <c r="L90" s="508"/>
      <c r="M90" s="513" t="s">
        <v>596</v>
      </c>
      <c r="N90" s="513" t="s">
        <v>596</v>
      </c>
      <c r="O90" s="513">
        <v>9</v>
      </c>
      <c r="P90" s="513"/>
      <c r="Q90" s="509" t="s">
        <v>986</v>
      </c>
      <c r="R90" s="508" t="s">
        <v>932</v>
      </c>
      <c r="S90" s="514">
        <v>0</v>
      </c>
      <c r="T90" s="514"/>
      <c r="U90" s="514">
        <f t="shared" si="29"/>
        <v>0</v>
      </c>
      <c r="V90" s="514"/>
      <c r="W90" s="515" t="str">
        <f t="shared" si="19"/>
        <v/>
      </c>
      <c r="X90" s="514"/>
      <c r="Y90" s="515" t="str">
        <f t="shared" si="22"/>
        <v/>
      </c>
      <c r="Z90" s="514">
        <f t="shared" si="28"/>
        <v>0</v>
      </c>
      <c r="AA90" s="515" t="e">
        <f t="shared" si="30"/>
        <v>#DIV/0!</v>
      </c>
      <c r="AB90" s="508" t="str">
        <f t="shared" si="25"/>
        <v>Nikki Monari</v>
      </c>
      <c r="AC90" s="509" t="s">
        <v>323</v>
      </c>
      <c r="AD90" s="516" t="str">
        <f t="shared" si="31"/>
        <v/>
      </c>
      <c r="AJ90" s="252" t="str">
        <f t="shared" si="26"/>
        <v/>
      </c>
    </row>
    <row r="91" spans="1:47" ht="162" x14ac:dyDescent="0.2">
      <c r="A91" s="338">
        <v>85</v>
      </c>
      <c r="B91" s="517" t="s">
        <v>988</v>
      </c>
      <c r="C91" s="518">
        <v>46072</v>
      </c>
      <c r="D91" s="518"/>
      <c r="E91" s="519" t="s">
        <v>4</v>
      </c>
      <c r="F91" s="520" t="s">
        <v>989</v>
      </c>
      <c r="G91" s="521" t="s">
        <v>461</v>
      </c>
      <c r="H91" s="522" t="s">
        <v>990</v>
      </c>
      <c r="I91" s="523">
        <v>2173814506</v>
      </c>
      <c r="J91" s="520" t="s">
        <v>991</v>
      </c>
      <c r="K91" s="524">
        <v>10</v>
      </c>
      <c r="L91" s="519"/>
      <c r="M91" s="524" t="s">
        <v>596</v>
      </c>
      <c r="N91" s="524" t="s">
        <v>612</v>
      </c>
      <c r="O91" s="524">
        <v>1</v>
      </c>
      <c r="P91" s="524"/>
      <c r="Q91" s="524" t="s">
        <v>992</v>
      </c>
      <c r="R91" s="519" t="s">
        <v>9</v>
      </c>
      <c r="S91" s="525"/>
      <c r="T91" s="525"/>
      <c r="U91" s="525" t="str">
        <f t="shared" si="29"/>
        <v/>
      </c>
      <c r="V91" s="525"/>
      <c r="W91" s="526" t="str">
        <f t="shared" si="19"/>
        <v/>
      </c>
      <c r="X91" s="525"/>
      <c r="Y91" s="526" t="str">
        <f t="shared" si="22"/>
        <v/>
      </c>
      <c r="Z91" s="525" t="str">
        <f t="shared" si="28"/>
        <v/>
      </c>
      <c r="AA91" s="526" t="str">
        <f t="shared" si="30"/>
        <v/>
      </c>
      <c r="AB91" s="519" t="str">
        <f t="shared" si="25"/>
        <v>Sarah Smith</v>
      </c>
      <c r="AC91" s="520" t="s">
        <v>323</v>
      </c>
      <c r="AD91" s="527">
        <f t="shared" si="31"/>
        <v>0</v>
      </c>
      <c r="AJ91" s="252" t="str">
        <f t="shared" si="26"/>
        <v/>
      </c>
    </row>
    <row r="92" spans="1:47" ht="108" x14ac:dyDescent="0.2">
      <c r="A92" s="338">
        <v>86</v>
      </c>
      <c r="B92" s="386" t="s">
        <v>398</v>
      </c>
      <c r="C92" s="340">
        <v>46072</v>
      </c>
      <c r="D92" s="340" t="s">
        <v>965</v>
      </c>
      <c r="E92" s="341" t="s">
        <v>4</v>
      </c>
      <c r="F92" s="339" t="s">
        <v>438</v>
      </c>
      <c r="G92" s="368" t="s">
        <v>993</v>
      </c>
      <c r="H92" s="528" t="s">
        <v>994</v>
      </c>
      <c r="I92" s="344">
        <v>2178362085</v>
      </c>
      <c r="J92" s="339" t="s">
        <v>995</v>
      </c>
      <c r="K92" s="362">
        <v>35</v>
      </c>
      <c r="L92" s="341"/>
      <c r="M92" s="362" t="s">
        <v>596</v>
      </c>
      <c r="N92" s="362" t="s">
        <v>596</v>
      </c>
      <c r="O92" s="362">
        <v>1</v>
      </c>
      <c r="P92" s="362">
        <v>1</v>
      </c>
      <c r="Q92" s="362" t="s">
        <v>996</v>
      </c>
      <c r="R92" s="341" t="s">
        <v>19</v>
      </c>
      <c r="S92" s="346">
        <v>50</v>
      </c>
      <c r="T92" s="346">
        <v>1.75</v>
      </c>
      <c r="U92" s="346">
        <f t="shared" si="29"/>
        <v>48.25</v>
      </c>
      <c r="V92" s="346"/>
      <c r="W92" s="347">
        <f t="shared" si="19"/>
        <v>3.5000000000000003E-2</v>
      </c>
      <c r="X92" s="346"/>
      <c r="Y92" s="347" t="str">
        <f t="shared" si="22"/>
        <v/>
      </c>
      <c r="Z92" s="346">
        <f t="shared" si="28"/>
        <v>1.75</v>
      </c>
      <c r="AA92" s="347">
        <f t="shared" si="30"/>
        <v>3.5000000000000003E-2</v>
      </c>
      <c r="AB92" s="341" t="str">
        <f t="shared" si="25"/>
        <v>Mike Pawelczak</v>
      </c>
      <c r="AC92" s="339" t="s">
        <v>323</v>
      </c>
      <c r="AD92" s="529" t="str">
        <f t="shared" si="31"/>
        <v/>
      </c>
      <c r="AJ92" s="252">
        <f t="shared" si="26"/>
        <v>50</v>
      </c>
    </row>
    <row r="93" spans="1:47" ht="216" x14ac:dyDescent="0.25">
      <c r="A93" s="338">
        <v>87</v>
      </c>
      <c r="B93" s="503" t="s">
        <v>997</v>
      </c>
      <c r="C93" s="340">
        <v>46072</v>
      </c>
      <c r="D93" s="340" t="s">
        <v>965</v>
      </c>
      <c r="E93" s="341" t="s">
        <v>4</v>
      </c>
      <c r="F93" s="339" t="s">
        <v>998</v>
      </c>
      <c r="G93" s="368" t="s">
        <v>999</v>
      </c>
      <c r="H93" s="530" t="s">
        <v>1000</v>
      </c>
      <c r="I93" s="504">
        <v>6305323139</v>
      </c>
      <c r="J93" s="339" t="s">
        <v>1001</v>
      </c>
      <c r="K93" s="362">
        <v>25</v>
      </c>
      <c r="L93" s="341"/>
      <c r="M93" s="362" t="s">
        <v>596</v>
      </c>
      <c r="N93" s="362" t="s">
        <v>596</v>
      </c>
      <c r="O93" s="362"/>
      <c r="P93" s="362"/>
      <c r="Q93" s="362"/>
      <c r="R93" s="341"/>
      <c r="S93" s="346">
        <v>50</v>
      </c>
      <c r="T93" s="346">
        <v>1.75</v>
      </c>
      <c r="U93" s="346">
        <f t="shared" si="29"/>
        <v>48.25</v>
      </c>
      <c r="V93" s="346"/>
      <c r="W93" s="347">
        <f t="shared" ref="W93:W114" si="32">IF(T93&lt;&gt;"",(T93/S93),"")</f>
        <v>3.5000000000000003E-2</v>
      </c>
      <c r="X93" s="346"/>
      <c r="Y93" s="347" t="str">
        <f t="shared" si="22"/>
        <v/>
      </c>
      <c r="Z93" s="346">
        <f t="shared" si="28"/>
        <v>1.75</v>
      </c>
      <c r="AA93" s="347">
        <f t="shared" si="30"/>
        <v>3.5000000000000003E-2</v>
      </c>
      <c r="AB93" s="341" t="str">
        <f t="shared" si="25"/>
        <v>Kelly Loftus</v>
      </c>
      <c r="AC93" s="339" t="s">
        <v>323</v>
      </c>
      <c r="AD93" s="529" t="str">
        <f t="shared" si="31"/>
        <v/>
      </c>
      <c r="AJ93" s="252" t="str">
        <f t="shared" si="26"/>
        <v/>
      </c>
    </row>
    <row r="94" spans="1:47" ht="144" x14ac:dyDescent="0.25">
      <c r="A94" s="338">
        <v>88</v>
      </c>
      <c r="B94" s="469" t="s">
        <v>1005</v>
      </c>
      <c r="C94" s="351">
        <v>46073</v>
      </c>
      <c r="D94" s="351"/>
      <c r="E94" s="352" t="s">
        <v>4</v>
      </c>
      <c r="F94" s="354" t="s">
        <v>1002</v>
      </c>
      <c r="G94" s="470" t="s">
        <v>1003</v>
      </c>
      <c r="H94" s="486" t="s">
        <v>1004</v>
      </c>
      <c r="I94" s="487">
        <v>8473541876</v>
      </c>
      <c r="J94" s="354" t="s">
        <v>1006</v>
      </c>
      <c r="K94" s="357">
        <v>2</v>
      </c>
      <c r="L94" s="353" t="s">
        <v>1007</v>
      </c>
      <c r="M94" s="357" t="s">
        <v>596</v>
      </c>
      <c r="N94" s="357" t="s">
        <v>612</v>
      </c>
      <c r="O94" s="357">
        <v>1</v>
      </c>
      <c r="P94" s="357"/>
      <c r="Q94" s="357"/>
      <c r="R94" s="352" t="s">
        <v>9</v>
      </c>
      <c r="S94" s="359">
        <v>50</v>
      </c>
      <c r="T94" s="359"/>
      <c r="U94" s="359" t="str">
        <f t="shared" si="29"/>
        <v/>
      </c>
      <c r="V94" s="359"/>
      <c r="W94" s="360" t="str">
        <f t="shared" si="32"/>
        <v/>
      </c>
      <c r="X94" s="359"/>
      <c r="Y94" s="360" t="str">
        <f t="shared" si="22"/>
        <v/>
      </c>
      <c r="Z94" s="359">
        <f t="shared" si="28"/>
        <v>0</v>
      </c>
      <c r="AA94" s="360">
        <f t="shared" si="30"/>
        <v>0</v>
      </c>
      <c r="AB94" s="352" t="str">
        <f t="shared" si="25"/>
        <v>Monika Kalemba</v>
      </c>
      <c r="AC94" s="354" t="s">
        <v>323</v>
      </c>
      <c r="AD94" s="361">
        <f t="shared" si="31"/>
        <v>50</v>
      </c>
      <c r="AF94" s="6">
        <v>50</v>
      </c>
      <c r="AG94" s="6">
        <f>COUNTIF(S7:S93,50)</f>
        <v>32</v>
      </c>
      <c r="AJ94" s="252" t="str">
        <f t="shared" si="26"/>
        <v/>
      </c>
    </row>
    <row r="95" spans="1:47" ht="216" x14ac:dyDescent="0.25">
      <c r="A95" s="338">
        <v>89</v>
      </c>
      <c r="B95" s="503" t="s">
        <v>1008</v>
      </c>
      <c r="C95" s="340">
        <v>46073</v>
      </c>
      <c r="D95" s="340" t="s">
        <v>965</v>
      </c>
      <c r="E95" s="341" t="s">
        <v>4</v>
      </c>
      <c r="F95" s="339" t="s">
        <v>1009</v>
      </c>
      <c r="G95" s="368" t="s">
        <v>1010</v>
      </c>
      <c r="H95" s="503" t="s">
        <v>1011</v>
      </c>
      <c r="I95" s="344">
        <v>3095305496</v>
      </c>
      <c r="J95" s="339" t="s">
        <v>1012</v>
      </c>
      <c r="K95" s="362">
        <v>15</v>
      </c>
      <c r="L95" s="341"/>
      <c r="M95" s="362" t="s">
        <v>596</v>
      </c>
      <c r="N95" s="362" t="s">
        <v>596</v>
      </c>
      <c r="O95" s="362">
        <v>2</v>
      </c>
      <c r="P95" s="362"/>
      <c r="Q95" s="362"/>
      <c r="R95" s="341" t="s">
        <v>19</v>
      </c>
      <c r="S95" s="346">
        <v>50</v>
      </c>
      <c r="T95" s="346">
        <v>1.75</v>
      </c>
      <c r="U95" s="346">
        <f t="shared" si="29"/>
        <v>48.25</v>
      </c>
      <c r="V95" s="346"/>
      <c r="W95" s="347">
        <f t="shared" si="32"/>
        <v>3.5000000000000003E-2</v>
      </c>
      <c r="X95" s="346"/>
      <c r="Y95" s="347" t="str">
        <f t="shared" si="22"/>
        <v/>
      </c>
      <c r="Z95" s="346">
        <f t="shared" si="28"/>
        <v>1.75</v>
      </c>
      <c r="AA95" s="347">
        <f t="shared" si="30"/>
        <v>3.5000000000000003E-2</v>
      </c>
      <c r="AB95" s="341" t="str">
        <f t="shared" si="25"/>
        <v>Karen Birky</v>
      </c>
      <c r="AC95" s="339" t="s">
        <v>323</v>
      </c>
      <c r="AD95" s="348"/>
      <c r="AJ95" s="252">
        <f t="shared" si="26"/>
        <v>50</v>
      </c>
    </row>
    <row r="96" spans="1:47" ht="162" x14ac:dyDescent="0.2">
      <c r="A96" s="338">
        <v>90</v>
      </c>
      <c r="B96" s="386" t="s">
        <v>1013</v>
      </c>
      <c r="C96" s="340">
        <v>46073</v>
      </c>
      <c r="D96" s="340" t="s">
        <v>965</v>
      </c>
      <c r="E96" s="341" t="s">
        <v>3</v>
      </c>
      <c r="F96" s="339" t="s">
        <v>1015</v>
      </c>
      <c r="G96" s="368" t="s">
        <v>1016</v>
      </c>
      <c r="H96" s="530" t="s">
        <v>1014</v>
      </c>
      <c r="I96" s="344">
        <v>2174815114</v>
      </c>
      <c r="J96" s="339" t="s">
        <v>1017</v>
      </c>
      <c r="K96" s="362">
        <v>15</v>
      </c>
      <c r="L96" s="341"/>
      <c r="M96" s="362" t="s">
        <v>596</v>
      </c>
      <c r="N96" s="362" t="s">
        <v>596</v>
      </c>
      <c r="O96" s="362">
        <v>1</v>
      </c>
      <c r="P96" s="362">
        <v>1</v>
      </c>
      <c r="Q96" s="530" t="s">
        <v>1018</v>
      </c>
      <c r="R96" s="341" t="s">
        <v>19</v>
      </c>
      <c r="S96" s="346">
        <v>300</v>
      </c>
      <c r="T96" s="346">
        <v>9</v>
      </c>
      <c r="U96" s="346">
        <f t="shared" si="29"/>
        <v>291</v>
      </c>
      <c r="V96" s="346"/>
      <c r="W96" s="347">
        <f t="shared" si="32"/>
        <v>0.03</v>
      </c>
      <c r="X96" s="346"/>
      <c r="Y96" s="347" t="str">
        <f t="shared" si="22"/>
        <v/>
      </c>
      <c r="Z96" s="346">
        <f t="shared" si="28"/>
        <v>9</v>
      </c>
      <c r="AA96" s="347">
        <f t="shared" si="30"/>
        <v>0.03</v>
      </c>
      <c r="AB96" s="341" t="str">
        <f t="shared" si="25"/>
        <v>Chris Wellman</v>
      </c>
      <c r="AC96" s="339" t="s">
        <v>323</v>
      </c>
      <c r="AD96" s="348"/>
      <c r="AJ96" s="252">
        <f t="shared" si="26"/>
        <v>300</v>
      </c>
    </row>
    <row r="97" spans="1:36" ht="240.75" x14ac:dyDescent="0.25">
      <c r="A97" s="338">
        <v>91</v>
      </c>
      <c r="B97" s="469" t="s">
        <v>1019</v>
      </c>
      <c r="C97" s="351">
        <v>46074</v>
      </c>
      <c r="D97" s="351"/>
      <c r="E97" s="352" t="s">
        <v>4</v>
      </c>
      <c r="F97" s="354" t="s">
        <v>687</v>
      </c>
      <c r="G97" s="470" t="s">
        <v>1020</v>
      </c>
      <c r="H97" s="557" t="s">
        <v>1021</v>
      </c>
      <c r="I97" s="487">
        <v>2179536910</v>
      </c>
      <c r="J97" s="558" t="s">
        <v>1022</v>
      </c>
      <c r="K97" s="357">
        <v>20</v>
      </c>
      <c r="L97" s="352"/>
      <c r="M97" s="357" t="s">
        <v>596</v>
      </c>
      <c r="N97" s="357" t="s">
        <v>596</v>
      </c>
      <c r="O97" s="357">
        <v>1</v>
      </c>
      <c r="P97" s="357"/>
      <c r="Q97" s="357" t="s">
        <v>1023</v>
      </c>
      <c r="R97" s="352" t="s">
        <v>9</v>
      </c>
      <c r="S97" s="359">
        <v>50</v>
      </c>
      <c r="T97" s="359"/>
      <c r="U97" s="359" t="str">
        <f t="shared" si="29"/>
        <v/>
      </c>
      <c r="V97" s="359"/>
      <c r="W97" s="360" t="str">
        <f t="shared" si="32"/>
        <v/>
      </c>
      <c r="X97" s="359"/>
      <c r="Y97" s="360" t="str">
        <f t="shared" si="22"/>
        <v/>
      </c>
      <c r="Z97" s="359">
        <f t="shared" si="28"/>
        <v>0</v>
      </c>
      <c r="AA97" s="360">
        <f t="shared" si="30"/>
        <v>0</v>
      </c>
      <c r="AB97" s="352" t="str">
        <f t="shared" si="25"/>
        <v>Jason Lindsey</v>
      </c>
      <c r="AC97" s="354"/>
      <c r="AD97" s="361">
        <v>50</v>
      </c>
      <c r="AJ97" s="252" t="str">
        <f t="shared" si="26"/>
        <v/>
      </c>
    </row>
    <row r="98" spans="1:36" ht="144" x14ac:dyDescent="0.2">
      <c r="A98" s="338">
        <v>92</v>
      </c>
      <c r="B98" s="386" t="s">
        <v>1024</v>
      </c>
      <c r="C98" s="340">
        <v>46074</v>
      </c>
      <c r="D98" s="340" t="s">
        <v>965</v>
      </c>
      <c r="E98" s="341" t="s">
        <v>3</v>
      </c>
      <c r="F98" s="339" t="s">
        <v>438</v>
      </c>
      <c r="G98" s="368" t="s">
        <v>1025</v>
      </c>
      <c r="H98" s="530" t="s">
        <v>1026</v>
      </c>
      <c r="I98" s="344">
        <v>2178010985</v>
      </c>
      <c r="J98" s="342" t="s">
        <v>1027</v>
      </c>
      <c r="K98" s="362">
        <v>10</v>
      </c>
      <c r="L98" s="341" t="s">
        <v>1028</v>
      </c>
      <c r="M98" s="362" t="s">
        <v>596</v>
      </c>
      <c r="N98" s="362" t="s">
        <v>612</v>
      </c>
      <c r="O98" s="362">
        <v>1</v>
      </c>
      <c r="P98" s="362"/>
      <c r="Q98" s="530" t="s">
        <v>1029</v>
      </c>
      <c r="R98" s="341" t="s">
        <v>19</v>
      </c>
      <c r="S98" s="346">
        <v>300</v>
      </c>
      <c r="T98" s="346">
        <v>9</v>
      </c>
      <c r="U98" s="346">
        <f t="shared" si="29"/>
        <v>291</v>
      </c>
      <c r="V98" s="346"/>
      <c r="W98" s="347">
        <f t="shared" si="32"/>
        <v>0.03</v>
      </c>
      <c r="X98" s="346"/>
      <c r="Y98" s="347" t="str">
        <f t="shared" si="22"/>
        <v/>
      </c>
      <c r="Z98" s="346">
        <f t="shared" si="28"/>
        <v>9</v>
      </c>
      <c r="AA98" s="347">
        <f t="shared" si="30"/>
        <v>0.03</v>
      </c>
      <c r="AB98" s="341" t="str">
        <f t="shared" si="25"/>
        <v>Mike McCarthy</v>
      </c>
      <c r="AC98" s="339" t="s">
        <v>323</v>
      </c>
      <c r="AD98" s="348"/>
      <c r="AJ98" s="252">
        <f t="shared" si="26"/>
        <v>300</v>
      </c>
    </row>
    <row r="99" spans="1:36" x14ac:dyDescent="0.2">
      <c r="A99" s="338">
        <v>93</v>
      </c>
      <c r="B99" s="531"/>
      <c r="C99" s="532"/>
      <c r="D99" s="532"/>
      <c r="E99" s="371"/>
      <c r="F99" s="533"/>
      <c r="G99" s="534"/>
      <c r="H99" s="535"/>
      <c r="I99" s="536"/>
      <c r="J99" s="533"/>
      <c r="K99" s="537"/>
      <c r="L99" s="538"/>
      <c r="M99" s="537"/>
      <c r="N99" s="537"/>
      <c r="O99" s="537"/>
      <c r="P99" s="537"/>
      <c r="Q99" s="537"/>
      <c r="R99" s="538"/>
      <c r="S99" s="539"/>
      <c r="T99" s="539"/>
      <c r="U99" s="383" t="str">
        <f t="shared" si="29"/>
        <v/>
      </c>
      <c r="V99" s="539"/>
      <c r="W99" s="382" t="str">
        <f t="shared" si="32"/>
        <v/>
      </c>
      <c r="X99" s="539"/>
      <c r="Y99" s="382" t="str">
        <f t="shared" si="22"/>
        <v/>
      </c>
      <c r="Z99" s="383" t="str">
        <f t="shared" si="28"/>
        <v/>
      </c>
      <c r="AA99" s="382" t="str">
        <f t="shared" si="30"/>
        <v/>
      </c>
      <c r="AB99" s="538" t="str">
        <f t="shared" si="25"/>
        <v xml:space="preserve"> </v>
      </c>
      <c r="AC99" s="533"/>
      <c r="AD99" s="540"/>
      <c r="AJ99" s="252" t="str">
        <f t="shared" si="26"/>
        <v/>
      </c>
    </row>
    <row r="100" spans="1:36" x14ac:dyDescent="0.2">
      <c r="A100" s="338">
        <v>94</v>
      </c>
      <c r="B100" s="531"/>
      <c r="C100" s="532"/>
      <c r="D100" s="532"/>
      <c r="E100" s="371"/>
      <c r="F100" s="533"/>
      <c r="G100" s="534"/>
      <c r="H100" s="535"/>
      <c r="I100" s="536"/>
      <c r="J100" s="533"/>
      <c r="K100" s="537"/>
      <c r="L100" s="538"/>
      <c r="M100" s="537"/>
      <c r="N100" s="537"/>
      <c r="O100" s="537"/>
      <c r="P100" s="537"/>
      <c r="Q100" s="537"/>
      <c r="R100" s="538"/>
      <c r="S100" s="539"/>
      <c r="T100" s="539"/>
      <c r="U100" s="383" t="str">
        <f t="shared" si="29"/>
        <v/>
      </c>
      <c r="V100" s="539"/>
      <c r="W100" s="382" t="str">
        <f t="shared" si="32"/>
        <v/>
      </c>
      <c r="X100" s="539"/>
      <c r="Y100" s="382" t="str">
        <f t="shared" si="22"/>
        <v/>
      </c>
      <c r="Z100" s="383" t="str">
        <f t="shared" si="28"/>
        <v/>
      </c>
      <c r="AA100" s="382" t="str">
        <f t="shared" si="30"/>
        <v/>
      </c>
      <c r="AB100" s="538" t="str">
        <f t="shared" si="25"/>
        <v xml:space="preserve"> </v>
      </c>
      <c r="AC100" s="533"/>
      <c r="AD100" s="540"/>
      <c r="AJ100" s="252" t="str">
        <f t="shared" si="26"/>
        <v/>
      </c>
    </row>
    <row r="101" spans="1:36" x14ac:dyDescent="0.2">
      <c r="A101" s="338">
        <v>95</v>
      </c>
      <c r="B101" s="531"/>
      <c r="C101" s="532"/>
      <c r="D101" s="532"/>
      <c r="E101" s="371"/>
      <c r="F101" s="533"/>
      <c r="G101" s="534"/>
      <c r="H101" s="535"/>
      <c r="I101" s="536"/>
      <c r="J101" s="533"/>
      <c r="K101" s="537"/>
      <c r="L101" s="538"/>
      <c r="M101" s="537"/>
      <c r="N101" s="537"/>
      <c r="O101" s="537"/>
      <c r="P101" s="537"/>
      <c r="Q101" s="537"/>
      <c r="R101" s="538"/>
      <c r="S101" s="539"/>
      <c r="T101" s="539"/>
      <c r="U101" s="383" t="str">
        <f t="shared" si="29"/>
        <v/>
      </c>
      <c r="V101" s="539"/>
      <c r="W101" s="382" t="str">
        <f t="shared" si="32"/>
        <v/>
      </c>
      <c r="X101" s="539"/>
      <c r="Y101" s="382" t="str">
        <f t="shared" si="22"/>
        <v/>
      </c>
      <c r="Z101" s="383" t="str">
        <f t="shared" si="28"/>
        <v/>
      </c>
      <c r="AA101" s="382" t="str">
        <f t="shared" si="30"/>
        <v/>
      </c>
      <c r="AB101" s="538" t="str">
        <f t="shared" si="25"/>
        <v xml:space="preserve"> </v>
      </c>
      <c r="AC101" s="533"/>
      <c r="AD101" s="540"/>
      <c r="AJ101" s="252" t="str">
        <f t="shared" si="26"/>
        <v/>
      </c>
    </row>
    <row r="102" spans="1:36" x14ac:dyDescent="0.2">
      <c r="A102" s="338">
        <v>96</v>
      </c>
      <c r="B102" s="531"/>
      <c r="C102" s="532"/>
      <c r="D102" s="532"/>
      <c r="E102" s="371"/>
      <c r="F102" s="533"/>
      <c r="G102" s="534"/>
      <c r="H102" s="535"/>
      <c r="I102" s="533"/>
      <c r="J102" s="533"/>
      <c r="K102" s="537"/>
      <c r="L102" s="538"/>
      <c r="M102" s="537"/>
      <c r="N102" s="537"/>
      <c r="O102" s="537"/>
      <c r="P102" s="537"/>
      <c r="Q102" s="537"/>
      <c r="R102" s="538"/>
      <c r="S102" s="539"/>
      <c r="T102" s="539"/>
      <c r="U102" s="383" t="str">
        <f t="shared" si="29"/>
        <v/>
      </c>
      <c r="V102" s="539"/>
      <c r="W102" s="382" t="str">
        <f t="shared" si="32"/>
        <v/>
      </c>
      <c r="X102" s="539"/>
      <c r="Y102" s="382" t="str">
        <f t="shared" si="22"/>
        <v/>
      </c>
      <c r="Z102" s="383" t="str">
        <f t="shared" si="28"/>
        <v/>
      </c>
      <c r="AA102" s="382" t="str">
        <f t="shared" si="30"/>
        <v/>
      </c>
      <c r="AB102" s="538" t="str">
        <f t="shared" si="25"/>
        <v xml:space="preserve"> </v>
      </c>
      <c r="AC102" s="533"/>
      <c r="AD102" s="540"/>
      <c r="AJ102" s="252" t="str">
        <f t="shared" si="26"/>
        <v/>
      </c>
    </row>
    <row r="103" spans="1:36" x14ac:dyDescent="0.2">
      <c r="A103" s="338">
        <v>97</v>
      </c>
      <c r="B103" s="531"/>
      <c r="C103" s="532"/>
      <c r="D103" s="532"/>
      <c r="E103" s="371"/>
      <c r="F103" s="533"/>
      <c r="G103" s="534"/>
      <c r="H103" s="535"/>
      <c r="I103" s="533"/>
      <c r="J103" s="533"/>
      <c r="K103" s="537"/>
      <c r="L103" s="538"/>
      <c r="M103" s="537"/>
      <c r="N103" s="537"/>
      <c r="O103" s="537"/>
      <c r="P103" s="537"/>
      <c r="Q103" s="537"/>
      <c r="R103" s="538"/>
      <c r="S103" s="539"/>
      <c r="T103" s="539"/>
      <c r="U103" s="383" t="str">
        <f t="shared" si="29"/>
        <v/>
      </c>
      <c r="V103" s="539"/>
      <c r="W103" s="382" t="str">
        <f t="shared" si="32"/>
        <v/>
      </c>
      <c r="X103" s="539"/>
      <c r="Y103" s="382" t="str">
        <f t="shared" ref="Y103:Y114" si="33">IF(X103&lt;&gt;"",(X103/S103),"")</f>
        <v/>
      </c>
      <c r="Z103" s="383" t="str">
        <f t="shared" si="28"/>
        <v/>
      </c>
      <c r="AA103" s="382" t="str">
        <f t="shared" si="30"/>
        <v/>
      </c>
      <c r="AB103" s="538" t="str">
        <f t="shared" ref="AB103:AB114" si="34">CONCATENATE(F103," ",G103)</f>
        <v xml:space="preserve"> </v>
      </c>
      <c r="AC103" s="533"/>
      <c r="AD103" s="527" t="str">
        <f>IF(R103="Check",S103,"")</f>
        <v/>
      </c>
      <c r="AF103" s="6">
        <v>100</v>
      </c>
      <c r="AG103" s="6">
        <f>COUNTIF(S7:S93,100)</f>
        <v>3</v>
      </c>
      <c r="AJ103" s="252" t="str">
        <f t="shared" ref="AJ103:AJ113" si="35">IF(R103="Online - Stripe",S103,"")</f>
        <v/>
      </c>
    </row>
    <row r="104" spans="1:36" x14ac:dyDescent="0.2">
      <c r="A104" s="338">
        <v>98</v>
      </c>
      <c r="B104" s="531"/>
      <c r="C104" s="532"/>
      <c r="D104" s="532"/>
      <c r="E104" s="371"/>
      <c r="F104" s="533"/>
      <c r="G104" s="534"/>
      <c r="H104" s="535"/>
      <c r="I104" s="533"/>
      <c r="J104" s="533"/>
      <c r="K104" s="537"/>
      <c r="L104" s="538"/>
      <c r="M104" s="537"/>
      <c r="N104" s="537"/>
      <c r="O104" s="537"/>
      <c r="P104" s="537"/>
      <c r="Q104" s="537"/>
      <c r="R104" s="538"/>
      <c r="S104" s="539"/>
      <c r="T104" s="539"/>
      <c r="U104" s="383" t="str">
        <f t="shared" si="29"/>
        <v/>
      </c>
      <c r="V104" s="539"/>
      <c r="W104" s="382" t="str">
        <f t="shared" si="32"/>
        <v/>
      </c>
      <c r="X104" s="539"/>
      <c r="Y104" s="382" t="str">
        <f t="shared" si="33"/>
        <v/>
      </c>
      <c r="Z104" s="383" t="str">
        <f t="shared" si="28"/>
        <v/>
      </c>
      <c r="AA104" s="382" t="str">
        <f t="shared" si="30"/>
        <v/>
      </c>
      <c r="AB104" s="538" t="str">
        <f t="shared" si="34"/>
        <v xml:space="preserve"> </v>
      </c>
      <c r="AC104" s="533"/>
      <c r="AD104" s="540" t="str">
        <f>IF(R104="Check",S104,"")</f>
        <v/>
      </c>
      <c r="AJ104" s="252" t="str">
        <f t="shared" si="35"/>
        <v/>
      </c>
    </row>
    <row r="105" spans="1:36" x14ac:dyDescent="0.2">
      <c r="A105" s="338">
        <v>99</v>
      </c>
      <c r="B105" s="531"/>
      <c r="C105" s="532"/>
      <c r="D105" s="532"/>
      <c r="E105" s="371"/>
      <c r="F105" s="533"/>
      <c r="G105" s="534"/>
      <c r="H105" s="535"/>
      <c r="I105" s="533"/>
      <c r="J105" s="533"/>
      <c r="K105" s="537"/>
      <c r="L105" s="538"/>
      <c r="M105" s="537"/>
      <c r="N105" s="537"/>
      <c r="O105" s="537"/>
      <c r="P105" s="537"/>
      <c r="Q105" s="537"/>
      <c r="R105" s="538"/>
      <c r="S105" s="539"/>
      <c r="T105" s="539"/>
      <c r="U105" s="383" t="str">
        <f t="shared" si="29"/>
        <v/>
      </c>
      <c r="V105" s="539"/>
      <c r="W105" s="382" t="str">
        <f t="shared" si="32"/>
        <v/>
      </c>
      <c r="X105" s="539"/>
      <c r="Y105" s="382" t="str">
        <f t="shared" si="33"/>
        <v/>
      </c>
      <c r="Z105" s="383" t="str">
        <f t="shared" si="28"/>
        <v/>
      </c>
      <c r="AA105" s="382" t="str">
        <f t="shared" si="30"/>
        <v/>
      </c>
      <c r="AB105" s="538" t="str">
        <f t="shared" si="34"/>
        <v xml:space="preserve"> </v>
      </c>
      <c r="AC105" s="533"/>
      <c r="AD105" s="540" t="str">
        <f>IF(R105="Check",S105,"")</f>
        <v/>
      </c>
      <c r="AJ105" s="252" t="str">
        <f t="shared" si="35"/>
        <v/>
      </c>
    </row>
    <row r="106" spans="1:36" x14ac:dyDescent="0.2">
      <c r="A106" s="338">
        <v>100</v>
      </c>
      <c r="B106" s="531"/>
      <c r="C106" s="532"/>
      <c r="D106" s="532"/>
      <c r="E106" s="371"/>
      <c r="F106" s="533"/>
      <c r="G106" s="534"/>
      <c r="H106" s="535"/>
      <c r="I106" s="533"/>
      <c r="J106" s="533"/>
      <c r="K106" s="537"/>
      <c r="L106" s="538"/>
      <c r="M106" s="537"/>
      <c r="N106" s="537"/>
      <c r="O106" s="537"/>
      <c r="P106" s="537"/>
      <c r="Q106" s="537"/>
      <c r="R106" s="538"/>
      <c r="S106" s="539"/>
      <c r="T106" s="539"/>
      <c r="U106" s="383" t="str">
        <f t="shared" si="29"/>
        <v/>
      </c>
      <c r="V106" s="539"/>
      <c r="W106" s="382" t="str">
        <f t="shared" si="32"/>
        <v/>
      </c>
      <c r="X106" s="539"/>
      <c r="Y106" s="382" t="str">
        <f t="shared" si="33"/>
        <v/>
      </c>
      <c r="Z106" s="383" t="str">
        <f t="shared" si="28"/>
        <v/>
      </c>
      <c r="AA106" s="382" t="str">
        <f t="shared" si="30"/>
        <v/>
      </c>
      <c r="AB106" s="538" t="str">
        <f t="shared" si="34"/>
        <v xml:space="preserve"> </v>
      </c>
      <c r="AC106" s="533"/>
      <c r="AD106" s="540" t="str">
        <f>IF(R106="Check",S106,"")</f>
        <v/>
      </c>
      <c r="AJ106" s="252" t="str">
        <f t="shared" si="35"/>
        <v/>
      </c>
    </row>
    <row r="107" spans="1:36" x14ac:dyDescent="0.2">
      <c r="A107" s="338">
        <v>101</v>
      </c>
      <c r="B107" s="531"/>
      <c r="C107" s="532"/>
      <c r="D107" s="532"/>
      <c r="E107" s="371"/>
      <c r="F107" s="533"/>
      <c r="G107" s="534"/>
      <c r="H107" s="535"/>
      <c r="I107" s="533"/>
      <c r="J107" s="533"/>
      <c r="K107" s="537"/>
      <c r="L107" s="538"/>
      <c r="M107" s="537"/>
      <c r="N107" s="537"/>
      <c r="O107" s="537"/>
      <c r="P107" s="537"/>
      <c r="Q107" s="537"/>
      <c r="R107" s="538"/>
      <c r="S107" s="539"/>
      <c r="T107" s="539"/>
      <c r="U107" s="383" t="str">
        <f t="shared" si="29"/>
        <v/>
      </c>
      <c r="V107" s="539"/>
      <c r="W107" s="382" t="str">
        <f t="shared" si="32"/>
        <v/>
      </c>
      <c r="X107" s="539"/>
      <c r="Y107" s="382" t="str">
        <f t="shared" si="33"/>
        <v/>
      </c>
      <c r="Z107" s="383" t="str">
        <f t="shared" si="28"/>
        <v/>
      </c>
      <c r="AA107" s="382" t="str">
        <f t="shared" si="30"/>
        <v/>
      </c>
      <c r="AB107" s="538" t="str">
        <f t="shared" si="34"/>
        <v xml:space="preserve"> </v>
      </c>
      <c r="AC107" s="533"/>
      <c r="AD107" s="540" t="str">
        <f>IF(R107="Check",S107,"")</f>
        <v/>
      </c>
      <c r="AJ107" s="252" t="str">
        <f t="shared" si="35"/>
        <v/>
      </c>
    </row>
    <row r="108" spans="1:36" x14ac:dyDescent="0.2">
      <c r="A108" s="338">
        <v>102</v>
      </c>
      <c r="B108" s="531"/>
      <c r="C108" s="532"/>
      <c r="D108" s="532"/>
      <c r="E108" s="371"/>
      <c r="F108" s="533"/>
      <c r="G108" s="534"/>
      <c r="H108" s="535"/>
      <c r="I108" s="533"/>
      <c r="J108" s="533"/>
      <c r="K108" s="537"/>
      <c r="L108" s="538"/>
      <c r="M108" s="537"/>
      <c r="N108" s="537"/>
      <c r="O108" s="537"/>
      <c r="P108" s="537"/>
      <c r="Q108" s="537"/>
      <c r="R108" s="538"/>
      <c r="S108" s="539"/>
      <c r="T108" s="539"/>
      <c r="U108" s="383" t="str">
        <f t="shared" si="29"/>
        <v/>
      </c>
      <c r="V108" s="539"/>
      <c r="W108" s="382" t="str">
        <f t="shared" si="32"/>
        <v/>
      </c>
      <c r="X108" s="539"/>
      <c r="Y108" s="382" t="str">
        <f t="shared" si="33"/>
        <v/>
      </c>
      <c r="Z108" s="383" t="str">
        <f t="shared" si="28"/>
        <v/>
      </c>
      <c r="AA108" s="382" t="str">
        <f t="shared" si="30"/>
        <v/>
      </c>
      <c r="AB108" s="538" t="str">
        <f t="shared" si="34"/>
        <v xml:space="preserve"> </v>
      </c>
      <c r="AC108" s="533"/>
      <c r="AD108" s="540"/>
      <c r="AJ108" s="252" t="str">
        <f t="shared" si="35"/>
        <v/>
      </c>
    </row>
    <row r="109" spans="1:36" x14ac:dyDescent="0.2">
      <c r="A109" s="338">
        <v>103</v>
      </c>
      <c r="B109" s="531"/>
      <c r="C109" s="532"/>
      <c r="D109" s="532"/>
      <c r="E109" s="371"/>
      <c r="F109" s="533"/>
      <c r="G109" s="534"/>
      <c r="H109" s="535"/>
      <c r="I109" s="533"/>
      <c r="J109" s="533"/>
      <c r="K109" s="537"/>
      <c r="L109" s="538"/>
      <c r="M109" s="537"/>
      <c r="N109" s="537"/>
      <c r="O109" s="537"/>
      <c r="P109" s="537"/>
      <c r="Q109" s="537"/>
      <c r="R109" s="538"/>
      <c r="S109" s="539"/>
      <c r="T109" s="539"/>
      <c r="U109" s="383" t="str">
        <f t="shared" si="29"/>
        <v/>
      </c>
      <c r="V109" s="539"/>
      <c r="W109" s="382" t="str">
        <f t="shared" si="32"/>
        <v/>
      </c>
      <c r="X109" s="539"/>
      <c r="Y109" s="382" t="str">
        <f t="shared" si="33"/>
        <v/>
      </c>
      <c r="Z109" s="383" t="str">
        <f t="shared" si="28"/>
        <v/>
      </c>
      <c r="AA109" s="382" t="str">
        <f t="shared" si="30"/>
        <v/>
      </c>
      <c r="AB109" s="538" t="str">
        <f t="shared" si="34"/>
        <v xml:space="preserve"> </v>
      </c>
      <c r="AC109" s="533"/>
      <c r="AD109" s="540"/>
      <c r="AJ109" s="252" t="str">
        <f t="shared" si="35"/>
        <v/>
      </c>
    </row>
    <row r="110" spans="1:36" x14ac:dyDescent="0.2">
      <c r="A110" s="338">
        <v>104</v>
      </c>
      <c r="B110" s="531"/>
      <c r="C110" s="532"/>
      <c r="D110" s="532"/>
      <c r="E110" s="371"/>
      <c r="F110" s="533"/>
      <c r="G110" s="534"/>
      <c r="H110" s="535"/>
      <c r="I110" s="533"/>
      <c r="J110" s="533"/>
      <c r="K110" s="537"/>
      <c r="L110" s="538"/>
      <c r="M110" s="537"/>
      <c r="N110" s="537"/>
      <c r="O110" s="537"/>
      <c r="P110" s="537"/>
      <c r="Q110" s="537"/>
      <c r="R110" s="538"/>
      <c r="S110" s="539"/>
      <c r="T110" s="539"/>
      <c r="U110" s="383" t="str">
        <f t="shared" si="29"/>
        <v/>
      </c>
      <c r="V110" s="539"/>
      <c r="W110" s="382" t="str">
        <f t="shared" si="32"/>
        <v/>
      </c>
      <c r="X110" s="539"/>
      <c r="Y110" s="382" t="str">
        <f t="shared" si="33"/>
        <v/>
      </c>
      <c r="Z110" s="383" t="str">
        <f t="shared" si="28"/>
        <v/>
      </c>
      <c r="AA110" s="382" t="str">
        <f t="shared" si="30"/>
        <v/>
      </c>
      <c r="AB110" s="538" t="str">
        <f t="shared" si="34"/>
        <v xml:space="preserve"> </v>
      </c>
      <c r="AC110" s="533"/>
      <c r="AD110" s="540"/>
      <c r="AJ110" s="252" t="str">
        <f t="shared" si="35"/>
        <v/>
      </c>
    </row>
    <row r="111" spans="1:36" x14ac:dyDescent="0.2">
      <c r="A111" s="338">
        <v>105</v>
      </c>
      <c r="B111" s="531"/>
      <c r="C111" s="532"/>
      <c r="D111" s="532"/>
      <c r="E111" s="371"/>
      <c r="F111" s="533"/>
      <c r="G111" s="534"/>
      <c r="H111" s="535"/>
      <c r="I111" s="533"/>
      <c r="J111" s="533"/>
      <c r="K111" s="537"/>
      <c r="L111" s="538"/>
      <c r="M111" s="537"/>
      <c r="N111" s="537"/>
      <c r="O111" s="537"/>
      <c r="P111" s="537"/>
      <c r="Q111" s="537"/>
      <c r="R111" s="538"/>
      <c r="S111" s="539"/>
      <c r="T111" s="539"/>
      <c r="U111" s="383" t="str">
        <f t="shared" si="29"/>
        <v/>
      </c>
      <c r="V111" s="539"/>
      <c r="W111" s="382" t="str">
        <f t="shared" si="32"/>
        <v/>
      </c>
      <c r="X111" s="539"/>
      <c r="Y111" s="382" t="str">
        <f t="shared" si="33"/>
        <v/>
      </c>
      <c r="Z111" s="383" t="str">
        <f t="shared" si="28"/>
        <v/>
      </c>
      <c r="AA111" s="382" t="str">
        <f t="shared" si="30"/>
        <v/>
      </c>
      <c r="AB111" s="538" t="str">
        <f t="shared" si="34"/>
        <v xml:space="preserve"> </v>
      </c>
      <c r="AC111" s="533"/>
      <c r="AD111" s="540"/>
      <c r="AJ111" s="252" t="str">
        <f t="shared" si="35"/>
        <v/>
      </c>
    </row>
    <row r="112" spans="1:36" x14ac:dyDescent="0.2">
      <c r="A112" s="338">
        <v>106</v>
      </c>
      <c r="B112" s="531"/>
      <c r="C112" s="532"/>
      <c r="D112" s="532"/>
      <c r="E112" s="371"/>
      <c r="F112" s="533"/>
      <c r="G112" s="534"/>
      <c r="H112" s="535"/>
      <c r="I112" s="533"/>
      <c r="J112" s="533"/>
      <c r="K112" s="537"/>
      <c r="L112" s="538"/>
      <c r="M112" s="537"/>
      <c r="N112" s="537"/>
      <c r="O112" s="537"/>
      <c r="P112" s="537"/>
      <c r="Q112" s="537"/>
      <c r="R112" s="538"/>
      <c r="S112" s="539"/>
      <c r="T112" s="539"/>
      <c r="U112" s="383" t="str">
        <f t="shared" si="29"/>
        <v/>
      </c>
      <c r="V112" s="539"/>
      <c r="W112" s="382" t="str">
        <f t="shared" si="32"/>
        <v/>
      </c>
      <c r="X112" s="539"/>
      <c r="Y112" s="382" t="str">
        <f t="shared" si="33"/>
        <v/>
      </c>
      <c r="Z112" s="383" t="str">
        <f t="shared" si="28"/>
        <v/>
      </c>
      <c r="AA112" s="382" t="str">
        <f t="shared" si="30"/>
        <v/>
      </c>
      <c r="AB112" s="538" t="str">
        <f t="shared" si="34"/>
        <v xml:space="preserve"> </v>
      </c>
      <c r="AC112" s="533"/>
      <c r="AD112" s="540"/>
      <c r="AJ112" s="252" t="str">
        <f t="shared" si="35"/>
        <v/>
      </c>
    </row>
    <row r="113" spans="1:36" x14ac:dyDescent="0.2">
      <c r="A113" s="338">
        <v>107</v>
      </c>
      <c r="B113" s="531"/>
      <c r="C113" s="532"/>
      <c r="D113" s="532"/>
      <c r="E113" s="371"/>
      <c r="F113" s="533"/>
      <c r="G113" s="534"/>
      <c r="H113" s="535"/>
      <c r="I113" s="533"/>
      <c r="J113" s="533"/>
      <c r="K113" s="537"/>
      <c r="L113" s="538"/>
      <c r="M113" s="537"/>
      <c r="N113" s="537"/>
      <c r="O113" s="537"/>
      <c r="P113" s="537"/>
      <c r="Q113" s="537"/>
      <c r="R113" s="538"/>
      <c r="S113" s="539"/>
      <c r="T113" s="539"/>
      <c r="U113" s="383" t="str">
        <f t="shared" si="29"/>
        <v/>
      </c>
      <c r="V113" s="539"/>
      <c r="W113" s="382" t="str">
        <f t="shared" si="32"/>
        <v/>
      </c>
      <c r="X113" s="539"/>
      <c r="Y113" s="382" t="str">
        <f t="shared" si="33"/>
        <v/>
      </c>
      <c r="Z113" s="383" t="str">
        <f t="shared" si="28"/>
        <v/>
      </c>
      <c r="AA113" s="382" t="str">
        <f t="shared" si="30"/>
        <v/>
      </c>
      <c r="AB113" s="538" t="str">
        <f t="shared" si="34"/>
        <v xml:space="preserve"> </v>
      </c>
      <c r="AC113" s="533"/>
      <c r="AD113" s="540"/>
      <c r="AJ113" s="252" t="str">
        <f t="shared" si="35"/>
        <v/>
      </c>
    </row>
    <row r="114" spans="1:36" x14ac:dyDescent="0.2">
      <c r="A114" s="338">
        <v>108</v>
      </c>
      <c r="B114" s="531"/>
      <c r="C114" s="532"/>
      <c r="D114" s="532"/>
      <c r="E114" s="371"/>
      <c r="F114" s="533"/>
      <c r="G114" s="534"/>
      <c r="H114" s="535"/>
      <c r="I114" s="533"/>
      <c r="J114" s="533"/>
      <c r="K114" s="537"/>
      <c r="L114" s="538"/>
      <c r="M114" s="537"/>
      <c r="N114" s="537"/>
      <c r="O114" s="537"/>
      <c r="P114" s="537"/>
      <c r="Q114" s="537"/>
      <c r="R114" s="538"/>
      <c r="S114" s="539"/>
      <c r="T114" s="539"/>
      <c r="U114" s="383" t="str">
        <f t="shared" si="29"/>
        <v/>
      </c>
      <c r="V114" s="539"/>
      <c r="W114" s="382" t="str">
        <f t="shared" si="32"/>
        <v/>
      </c>
      <c r="X114" s="539"/>
      <c r="Y114" s="382" t="str">
        <f t="shared" si="33"/>
        <v/>
      </c>
      <c r="Z114" s="383" t="str">
        <f t="shared" si="28"/>
        <v/>
      </c>
      <c r="AA114" s="382" t="str">
        <f t="shared" si="30"/>
        <v/>
      </c>
      <c r="AB114" s="538" t="str">
        <f t="shared" si="34"/>
        <v xml:space="preserve"> </v>
      </c>
      <c r="AC114" s="533"/>
      <c r="AD114" s="540" t="str">
        <f>IF(R114="Check",S114,"")</f>
        <v/>
      </c>
    </row>
    <row r="115" spans="1:36" x14ac:dyDescent="0.2">
      <c r="A115" s="338">
        <v>109</v>
      </c>
      <c r="B115" s="541"/>
      <c r="C115" s="542"/>
      <c r="D115" s="543"/>
      <c r="E115" s="543"/>
      <c r="F115" s="541"/>
      <c r="G115" s="541"/>
      <c r="H115" s="544"/>
      <c r="I115" s="545"/>
      <c r="J115" s="541"/>
      <c r="K115" s="546"/>
      <c r="L115" s="541"/>
      <c r="M115" s="546"/>
      <c r="N115" s="546"/>
      <c r="O115" s="543"/>
      <c r="P115" s="543"/>
      <c r="Q115" s="543"/>
      <c r="R115" s="543"/>
      <c r="S115" s="547"/>
      <c r="T115" s="547"/>
      <c r="U115" s="547"/>
      <c r="V115" s="547"/>
      <c r="W115" s="547"/>
      <c r="X115" s="547"/>
      <c r="Y115" s="547"/>
      <c r="Z115" s="547"/>
      <c r="AA115" s="548"/>
      <c r="AB115" s="543"/>
      <c r="AC115" s="541"/>
      <c r="AD115" s="549"/>
    </row>
    <row r="116" spans="1:36" x14ac:dyDescent="0.2">
      <c r="A116" s="320"/>
      <c r="B116" s="274" t="s">
        <v>343</v>
      </c>
      <c r="C116" s="322"/>
      <c r="D116" s="324"/>
      <c r="E116" s="324"/>
      <c r="F116" s="93"/>
      <c r="G116" s="93"/>
      <c r="H116" s="323"/>
      <c r="I116" s="325"/>
      <c r="J116" s="93"/>
      <c r="K116" s="550">
        <f>SUM(K7:K114)</f>
        <v>2124</v>
      </c>
      <c r="L116" s="93"/>
      <c r="M116" s="550"/>
      <c r="N116" s="550"/>
      <c r="O116" s="324">
        <f>SUM(O7:O114)</f>
        <v>140</v>
      </c>
      <c r="P116" s="324">
        <f>SUM(P7:P114)</f>
        <v>29</v>
      </c>
      <c r="Q116" s="324"/>
      <c r="R116" s="16"/>
      <c r="S116" s="327">
        <f>SUM(S7:S114)</f>
        <v>15525</v>
      </c>
      <c r="T116" s="327">
        <f>SUM(T7:T114)</f>
        <v>376.76</v>
      </c>
      <c r="U116" s="327" t="e">
        <f>SUM(U7:U114)</f>
        <v>#VALUE!</v>
      </c>
      <c r="V116" s="327"/>
      <c r="W116" s="327"/>
      <c r="X116" s="327">
        <f>SUM(X7:X114)</f>
        <v>242.25</v>
      </c>
      <c r="Y116" s="327"/>
      <c r="Z116" s="327">
        <f>SUM(Z7:Z114)</f>
        <v>645.82999999999993</v>
      </c>
      <c r="AA116" s="328"/>
      <c r="AB116" s="324"/>
      <c r="AC116" s="93"/>
      <c r="AD116" s="551">
        <f>SUM(AD7:AD114)</f>
        <v>1350</v>
      </c>
    </row>
    <row r="117" spans="1:36" ht="18.75" thickBot="1" x14ac:dyDescent="0.25">
      <c r="A117" s="552"/>
      <c r="B117" s="553" t="s">
        <v>305</v>
      </c>
      <c r="C117" s="553" t="str">
        <f t="shared" ref="C117:K117" si="36">C6</f>
        <v>Date Registered</v>
      </c>
      <c r="D117" s="553" t="str">
        <f t="shared" si="36"/>
        <v>PAID?</v>
      </c>
      <c r="E117" s="553" t="str">
        <f t="shared" si="36"/>
        <v>Entry TYPE</v>
      </c>
      <c r="F117" s="553" t="str">
        <f t="shared" si="36"/>
        <v>First Name</v>
      </c>
      <c r="G117" s="553" t="str">
        <f t="shared" si="36"/>
        <v>Last Name</v>
      </c>
      <c r="H117" s="553" t="str">
        <f t="shared" si="36"/>
        <v>Email</v>
      </c>
      <c r="I117" s="554" t="str">
        <f t="shared" si="36"/>
        <v>Phone</v>
      </c>
      <c r="J117" s="555" t="str">
        <f t="shared" si="36"/>
        <v>Narrative</v>
      </c>
      <c r="K117" s="553" t="str">
        <f t="shared" si="36"/>
        <v xml:space="preserve">Marchers </v>
      </c>
      <c r="L117" s="555"/>
      <c r="M117" s="553"/>
      <c r="N117" s="553"/>
      <c r="O117" s="553" t="str">
        <f t="shared" ref="O117:U117" si="37">O6</f>
        <v xml:space="preserve">Vehicles </v>
      </c>
      <c r="P117" s="553" t="str">
        <f t="shared" si="37"/>
        <v>Trailers?</v>
      </c>
      <c r="Q117" s="553" t="str">
        <f t="shared" si="37"/>
        <v>Vehicle Description</v>
      </c>
      <c r="R117" s="553" t="str">
        <f t="shared" si="37"/>
        <v>Pay TYPE</v>
      </c>
      <c r="S117" s="553" t="str">
        <f t="shared" si="37"/>
        <v>Charged</v>
      </c>
      <c r="T117" s="553"/>
      <c r="U117" s="553" t="str">
        <f t="shared" si="37"/>
        <v>Received</v>
      </c>
      <c r="V117" s="553"/>
      <c r="W117" s="553"/>
      <c r="X117" s="553"/>
      <c r="Y117" s="553"/>
      <c r="Z117" s="553" t="str">
        <f>Z6</f>
        <v>TOTAL FEES</v>
      </c>
      <c r="AA117" s="553" t="str">
        <f>AA6</f>
        <v>TOTAL Bank %</v>
      </c>
      <c r="AB117" s="553" t="str">
        <f>AB6</f>
        <v>Paid by who</v>
      </c>
      <c r="AC117" s="553" t="str">
        <f>AC6</f>
        <v>Registered At</v>
      </c>
      <c r="AD117" s="556"/>
      <c r="AJ117" s="6">
        <f>SUM(AJ7:AJ114)</f>
        <v>12625</v>
      </c>
    </row>
    <row r="118" spans="1:36" ht="18.75" thickTop="1" x14ac:dyDescent="0.2"/>
  </sheetData>
  <sortState xmlns:xlrd2="http://schemas.microsoft.com/office/spreadsheetml/2017/richdata2" ref="B7:AD86">
    <sortCondition ref="C7:C86"/>
  </sortState>
  <dataValidations count="6">
    <dataValidation type="list" allowBlank="1" showInputMessage="1" showErrorMessage="1" sqref="R10" xr:uid="{D62C55F2-1041-446A-8515-75708BE0A161}">
      <formula1>$AG$7:$AG$12</formula1>
    </dataValidation>
    <dataValidation type="list" allowBlank="1" showInputMessage="1" showErrorMessage="1" sqref="E78:E114 E61:E76 E46:E59 E22:E44 E20 E7:E18" xr:uid="{BABD12D6-9544-4856-B3D9-9D83FC9D6A99}">
      <formula1>$AF$7:$AF$16</formula1>
    </dataValidation>
    <dataValidation type="list" allowBlank="1" showInputMessage="1" showErrorMessage="1" sqref="E21 E60 E77 E45 E19" xr:uid="{78184276-1F03-4231-B8D6-E6FFA3FB2DAA}">
      <formula1>$AF$7:$AF$15</formula1>
    </dataValidation>
    <dataValidation type="list" allowBlank="1" showInputMessage="1" showErrorMessage="1" sqref="AC7:AC114" xr:uid="{F2937921-897E-4E01-9C4F-B2457E63481D}">
      <formula1>$AH$7:$AH$11</formula1>
    </dataValidation>
    <dataValidation type="list" allowBlank="1" showInputMessage="1" showErrorMessage="1" sqref="R19 R21 R23 R26:R28 R34:R35 R38 R40 R52 R58 R46" xr:uid="{3C7A84C2-FEEF-487C-BF75-C604B23FC71B}">
      <formula1>$AG$7:$AG$13</formula1>
    </dataValidation>
    <dataValidation type="list" allowBlank="1" showInputMessage="1" showErrorMessage="1" sqref="R7:R9 R11:R18 R20 R22 R24:R25 R29:R33 R36:R37 R39 R41:R45 R47:R51 R53:R57 R59:R114" xr:uid="{EAB0A9FA-6010-4E95-8684-156CF6726AD3}">
      <formula1>$AG$7:$AG$14</formula1>
    </dataValidation>
  </dataValidations>
  <hyperlinks>
    <hyperlink ref="H27" r:id="rId1" xr:uid="{E5B08F5C-EDB0-473C-B5F6-861AEDAE4342}"/>
  </hyperlinks>
  <pageMargins left="0.7" right="0.7" top="0.75" bottom="0.75" header="0.3" footer="0.3"/>
  <pageSetup orientation="portrait" r:id="rId2"/>
  <legacyDrawing r:id="rId3"/>
  <webPublishItems count="1">
    <webPublishItem id="12511" divId="Entries-as-of-2026_12511" sourceType="sheet" destinationFile="C:\WinPEx86\Entries-as-of-2026HTML.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C3757-D412-421F-AD85-7F40DC81A8AB}">
  <dimension ref="C5:M32"/>
  <sheetViews>
    <sheetView topLeftCell="A11" zoomScale="115" zoomScaleNormal="115" workbookViewId="0">
      <selection activeCell="D24" sqref="D24"/>
    </sheetView>
  </sheetViews>
  <sheetFormatPr defaultRowHeight="15" x14ac:dyDescent="0.2"/>
  <sheetData>
    <row r="5" spans="3:13" ht="18" x14ac:dyDescent="0.2">
      <c r="C5" s="18"/>
      <c r="D5" s="53"/>
      <c r="E5" s="33"/>
      <c r="F5" s="11"/>
      <c r="G5" s="11"/>
      <c r="H5" s="11"/>
      <c r="I5" s="46"/>
      <c r="J5" s="17"/>
      <c r="K5" s="18"/>
      <c r="L5" s="8"/>
      <c r="M5" s="6"/>
    </row>
    <row r="6" spans="3:13" ht="18" x14ac:dyDescent="0.2">
      <c r="C6" s="18"/>
      <c r="D6" s="53"/>
      <c r="E6" s="33"/>
      <c r="F6" s="11"/>
      <c r="G6" s="11"/>
      <c r="H6" s="11"/>
      <c r="I6" s="46"/>
      <c r="J6" s="17"/>
      <c r="K6" s="18"/>
      <c r="L6" s="8"/>
      <c r="M6" s="6"/>
    </row>
    <row r="7" spans="3:13" ht="18" x14ac:dyDescent="0.2">
      <c r="C7" s="18"/>
      <c r="D7" s="53"/>
      <c r="E7" s="33"/>
      <c r="F7" s="11"/>
      <c r="G7" s="11"/>
      <c r="H7" s="11"/>
      <c r="I7" s="46"/>
      <c r="J7" s="17"/>
      <c r="K7" s="18"/>
      <c r="L7" s="8"/>
      <c r="M7" s="6"/>
    </row>
    <row r="8" spans="3:13" ht="18" x14ac:dyDescent="0.2">
      <c r="C8" s="18"/>
      <c r="D8" s="53"/>
      <c r="E8" s="33"/>
      <c r="F8" s="11"/>
      <c r="G8" s="11"/>
      <c r="H8" s="11"/>
      <c r="I8" s="46"/>
      <c r="J8" s="17"/>
      <c r="K8" s="18"/>
      <c r="L8" s="8"/>
      <c r="M8" s="6"/>
    </row>
    <row r="9" spans="3:13" ht="18" x14ac:dyDescent="0.2">
      <c r="C9" s="18"/>
      <c r="D9" s="53"/>
      <c r="E9" s="33"/>
      <c r="F9" s="11"/>
      <c r="G9" s="11"/>
      <c r="H9" s="11"/>
      <c r="I9" s="46"/>
      <c r="J9" s="17"/>
      <c r="K9" s="18"/>
      <c r="L9" s="8"/>
      <c r="M9" s="6"/>
    </row>
    <row r="10" spans="3:13" ht="18" x14ac:dyDescent="0.2">
      <c r="C10" s="18"/>
      <c r="D10" s="53"/>
      <c r="E10" s="33"/>
      <c r="F10" s="11"/>
      <c r="G10" s="11"/>
      <c r="H10" s="11"/>
      <c r="I10" s="46"/>
      <c r="J10" s="17"/>
      <c r="K10" s="18"/>
      <c r="L10" s="8"/>
      <c r="M10" s="6"/>
    </row>
    <row r="11" spans="3:13" ht="18" x14ac:dyDescent="0.2">
      <c r="C11" s="18"/>
      <c r="D11" s="53"/>
      <c r="E11" s="33"/>
      <c r="F11" s="11"/>
      <c r="G11" s="11"/>
      <c r="H11" s="11"/>
      <c r="I11" s="46"/>
      <c r="M11" s="6"/>
    </row>
    <row r="12" spans="3:13" ht="18" x14ac:dyDescent="0.2">
      <c r="C12" s="18"/>
      <c r="D12" s="53"/>
      <c r="E12" s="33"/>
      <c r="F12" s="11"/>
      <c r="G12" s="11"/>
      <c r="H12" s="11"/>
      <c r="I12" s="46"/>
      <c r="M12" s="6"/>
    </row>
    <row r="13" spans="3:13" ht="18" x14ac:dyDescent="0.2">
      <c r="C13" s="18"/>
      <c r="D13" s="53"/>
      <c r="E13" s="33"/>
      <c r="F13" s="11"/>
      <c r="G13" s="11"/>
      <c r="H13" s="11"/>
      <c r="I13" s="46"/>
      <c r="M13" s="6"/>
    </row>
    <row r="14" spans="3:13" ht="18" x14ac:dyDescent="0.2">
      <c r="C14" s="18"/>
      <c r="D14" s="53"/>
      <c r="E14" s="33"/>
      <c r="F14" s="11"/>
      <c r="G14" s="11"/>
      <c r="H14" s="11"/>
      <c r="I14" s="46"/>
      <c r="M14" s="6"/>
    </row>
    <row r="15" spans="3:13" ht="18" x14ac:dyDescent="0.2">
      <c r="C15" s="18"/>
      <c r="D15" s="53"/>
      <c r="E15" s="33"/>
      <c r="F15" s="11"/>
      <c r="G15" s="11"/>
      <c r="H15" s="11"/>
      <c r="I15" s="46"/>
      <c r="M15" s="6"/>
    </row>
    <row r="16" spans="3:13" ht="18" x14ac:dyDescent="0.2">
      <c r="C16" s="18"/>
      <c r="D16" s="53"/>
      <c r="E16" s="33"/>
      <c r="F16" s="11"/>
      <c r="G16" s="11"/>
      <c r="H16" s="11"/>
      <c r="I16" s="46"/>
      <c r="M16" s="6"/>
    </row>
    <row r="17" spans="3:13" ht="18" x14ac:dyDescent="0.2">
      <c r="C17" s="18"/>
      <c r="D17" s="53"/>
      <c r="E17" s="33"/>
      <c r="F17" s="11"/>
      <c r="G17" s="11"/>
      <c r="H17" s="11"/>
      <c r="I17" s="46"/>
      <c r="M17" s="6"/>
    </row>
    <row r="18" spans="3:13" ht="18" x14ac:dyDescent="0.2">
      <c r="C18" s="18"/>
      <c r="D18" s="53"/>
      <c r="E18" s="33"/>
      <c r="F18" s="11"/>
      <c r="G18" s="11"/>
      <c r="H18" s="11"/>
      <c r="I18" s="46"/>
      <c r="M18" s="6"/>
    </row>
    <row r="19" spans="3:13" ht="18" x14ac:dyDescent="0.2">
      <c r="C19" s="18"/>
      <c r="D19" s="53"/>
      <c r="E19" s="33"/>
      <c r="F19" s="11"/>
      <c r="G19" s="11"/>
      <c r="H19" s="11"/>
      <c r="I19" s="46"/>
      <c r="M19" s="6"/>
    </row>
    <row r="20" spans="3:13" ht="18" x14ac:dyDescent="0.2">
      <c r="C20" s="18"/>
      <c r="D20" s="53"/>
      <c r="E20" s="33"/>
      <c r="F20" s="11"/>
      <c r="G20" s="11"/>
      <c r="H20" s="11"/>
      <c r="I20" s="46"/>
      <c r="M20" s="6"/>
    </row>
    <row r="21" spans="3:13" ht="18" x14ac:dyDescent="0.2">
      <c r="C21" s="18"/>
      <c r="D21" s="53"/>
      <c r="E21" s="33"/>
      <c r="F21" s="11"/>
      <c r="G21" s="11"/>
      <c r="H21" s="11"/>
      <c r="I21" s="46"/>
      <c r="J21" s="17"/>
      <c r="K21" s="18"/>
      <c r="L21" s="8"/>
      <c r="M21" s="6"/>
    </row>
    <row r="22" spans="3:13" ht="18" x14ac:dyDescent="0.2">
      <c r="C22" s="18"/>
      <c r="D22" s="53"/>
      <c r="E22" s="33"/>
      <c r="F22" s="11"/>
      <c r="G22" s="11"/>
      <c r="H22" s="11"/>
      <c r="I22" s="46"/>
      <c r="J22" s="17"/>
      <c r="K22" s="18"/>
      <c r="L22" s="8"/>
      <c r="M22" s="6"/>
    </row>
    <row r="23" spans="3:13" ht="18" x14ac:dyDescent="0.2">
      <c r="C23" s="18"/>
      <c r="D23" s="53"/>
      <c r="E23" s="33"/>
      <c r="F23" s="11"/>
      <c r="G23" s="11"/>
      <c r="H23" s="11"/>
      <c r="I23" s="46"/>
      <c r="J23" s="17"/>
      <c r="K23" s="18"/>
      <c r="L23" s="8"/>
      <c r="M23" s="6"/>
    </row>
    <row r="24" spans="3:13" ht="15.75" x14ac:dyDescent="0.25">
      <c r="C24" s="18"/>
      <c r="D24" s="53"/>
      <c r="F24" s="99" t="s">
        <v>4</v>
      </c>
      <c r="G24" s="103">
        <f>'Charities Only'!K111</f>
        <v>821</v>
      </c>
      <c r="H24" s="11"/>
      <c r="I24" s="110"/>
      <c r="K24" s="113"/>
      <c r="M24" s="6"/>
    </row>
    <row r="25" spans="3:13" ht="15.75" x14ac:dyDescent="0.25">
      <c r="C25" s="18"/>
      <c r="D25" s="53"/>
      <c r="F25" s="102" t="s">
        <v>3</v>
      </c>
      <c r="G25" s="268">
        <f>'Commercial Only'!K111</f>
        <v>674</v>
      </c>
      <c r="H25" s="11"/>
      <c r="I25" s="110"/>
      <c r="J25" s="114"/>
      <c r="K25" s="113"/>
      <c r="M25" s="6"/>
    </row>
    <row r="26" spans="3:13" ht="15.75" x14ac:dyDescent="0.25">
      <c r="F26" s="104" t="s">
        <v>5</v>
      </c>
      <c r="G26" s="268">
        <f>'Political only'!K111</f>
        <v>190</v>
      </c>
      <c r="I26" s="110"/>
      <c r="J26" s="114"/>
      <c r="K26" s="113"/>
    </row>
    <row r="27" spans="3:13" ht="15.75" x14ac:dyDescent="0.25">
      <c r="F27" s="108" t="s">
        <v>24</v>
      </c>
      <c r="G27" s="109">
        <v>215</v>
      </c>
      <c r="I27" s="110"/>
      <c r="J27" s="114"/>
      <c r="K27" s="113"/>
    </row>
    <row r="28" spans="3:13" x14ac:dyDescent="0.2">
      <c r="I28" s="110"/>
    </row>
    <row r="29" spans="3:13" ht="15.75" x14ac:dyDescent="0.25">
      <c r="F29" s="109" t="s">
        <v>22</v>
      </c>
      <c r="G29" s="115">
        <f>SUM(G24:G27)</f>
        <v>1900</v>
      </c>
      <c r="I29" s="110"/>
      <c r="J29" s="114"/>
      <c r="K29" s="113"/>
    </row>
    <row r="30" spans="3:13" ht="15.75" x14ac:dyDescent="0.25">
      <c r="F30" s="17"/>
      <c r="G30" s="109"/>
      <c r="I30" s="111"/>
    </row>
    <row r="31" spans="3:13" x14ac:dyDescent="0.2">
      <c r="I31" s="112"/>
      <c r="J31" s="114"/>
      <c r="K31" s="113"/>
    </row>
    <row r="32" spans="3:13" x14ac:dyDescent="0.2">
      <c r="E32" s="17"/>
      <c r="F32" s="18"/>
      <c r="G32" s="8"/>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1F69-5FA5-4D88-AEDC-01BD659B2C3C}">
  <dimension ref="A2"/>
  <sheetViews>
    <sheetView topLeftCell="A3" workbookViewId="0">
      <selection activeCell="A8" sqref="A8"/>
    </sheetView>
  </sheetViews>
  <sheetFormatPr defaultRowHeight="15" x14ac:dyDescent="0.2"/>
  <cols>
    <col min="1" max="1" width="153.5546875" customWidth="1"/>
  </cols>
  <sheetData>
    <row r="2" spans="1:1" ht="18.75" customHeight="1" x14ac:dyDescent="0.2">
      <c r="A2" s="119"/>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5B377-091C-4807-8A5E-95F78BE3D952}">
  <dimension ref="A1:F107"/>
  <sheetViews>
    <sheetView topLeftCell="A90" zoomScale="130" zoomScaleNormal="130" workbookViewId="0">
      <selection activeCell="A96" sqref="A96"/>
    </sheetView>
  </sheetViews>
  <sheetFormatPr defaultRowHeight="15" x14ac:dyDescent="0.2"/>
  <cols>
    <col min="1" max="1" width="72.44140625" style="125" customWidth="1"/>
    <col min="2" max="2" width="8.88671875" style="119"/>
    <col min="3" max="3" width="15.5546875" style="119" customWidth="1"/>
    <col min="5" max="5" width="55.6640625" style="158" customWidth="1"/>
  </cols>
  <sheetData>
    <row r="1" spans="1:6" ht="15.75" thickBot="1" x14ac:dyDescent="0.25"/>
    <row r="2" spans="1:6" ht="20.100000000000001" customHeight="1" thickTop="1" x14ac:dyDescent="0.2">
      <c r="A2" s="130" t="s">
        <v>112</v>
      </c>
      <c r="B2" s="120" t="s">
        <v>113</v>
      </c>
      <c r="C2" s="116">
        <v>2</v>
      </c>
      <c r="F2" s="158"/>
    </row>
    <row r="3" spans="1:6" ht="20.100000000000001" customHeight="1" x14ac:dyDescent="0.25">
      <c r="A3" s="131" t="s">
        <v>211</v>
      </c>
      <c r="B3" s="121" t="s">
        <v>113</v>
      </c>
      <c r="C3" s="117">
        <v>3</v>
      </c>
      <c r="E3" s="132" t="s">
        <v>276</v>
      </c>
      <c r="F3" t="s">
        <v>296</v>
      </c>
    </row>
    <row r="4" spans="1:6" ht="20.100000000000001" customHeight="1" x14ac:dyDescent="0.2">
      <c r="A4" s="131" t="s">
        <v>222</v>
      </c>
      <c r="B4" s="121" t="s">
        <v>113</v>
      </c>
      <c r="C4" s="117">
        <v>1</v>
      </c>
    </row>
    <row r="5" spans="1:6" ht="20.100000000000001" customHeight="1" x14ac:dyDescent="0.2">
      <c r="A5" s="131" t="s">
        <v>217</v>
      </c>
      <c r="B5" s="121" t="s">
        <v>218</v>
      </c>
      <c r="C5" s="117">
        <v>4</v>
      </c>
    </row>
    <row r="6" spans="1:6" ht="20.100000000000001" customHeight="1" x14ac:dyDescent="0.2">
      <c r="A6" s="123" t="s">
        <v>221</v>
      </c>
      <c r="B6" s="121" t="s">
        <v>218</v>
      </c>
      <c r="C6" s="117">
        <v>5</v>
      </c>
    </row>
    <row r="7" spans="1:6" ht="20.100000000000001" customHeight="1" x14ac:dyDescent="0.2">
      <c r="A7" s="131" t="s">
        <v>215</v>
      </c>
      <c r="B7" s="121" t="s">
        <v>216</v>
      </c>
      <c r="C7" s="117">
        <v>6</v>
      </c>
    </row>
    <row r="8" spans="1:6" ht="20.100000000000001" customHeight="1" x14ac:dyDescent="0.2">
      <c r="A8" s="131" t="s">
        <v>133</v>
      </c>
      <c r="B8" s="121" t="s">
        <v>134</v>
      </c>
      <c r="C8" s="117">
        <v>7</v>
      </c>
    </row>
    <row r="9" spans="1:6" ht="20.100000000000001" customHeight="1" x14ac:dyDescent="0.2">
      <c r="A9" s="131" t="s">
        <v>208</v>
      </c>
      <c r="B9" s="121" t="s">
        <v>134</v>
      </c>
      <c r="C9" s="117">
        <v>8</v>
      </c>
    </row>
    <row r="10" spans="1:6" ht="20.100000000000001" customHeight="1" x14ac:dyDescent="0.2">
      <c r="A10" s="131" t="s">
        <v>68</v>
      </c>
      <c r="B10" s="121" t="s">
        <v>69</v>
      </c>
      <c r="C10" s="117">
        <v>9</v>
      </c>
    </row>
    <row r="11" spans="1:6" ht="20.100000000000001" customHeight="1" x14ac:dyDescent="0.2">
      <c r="A11" s="131" t="s">
        <v>72</v>
      </c>
      <c r="B11" s="121" t="s">
        <v>69</v>
      </c>
      <c r="C11" s="117">
        <v>10</v>
      </c>
    </row>
    <row r="12" spans="1:6" ht="20.100000000000001" customHeight="1" x14ac:dyDescent="0.2">
      <c r="A12" s="131" t="s">
        <v>146</v>
      </c>
      <c r="B12" s="121" t="s">
        <v>147</v>
      </c>
      <c r="C12" s="117">
        <v>11</v>
      </c>
    </row>
    <row r="13" spans="1:6" ht="20.100000000000001" customHeight="1" x14ac:dyDescent="0.2">
      <c r="A13" s="131" t="s">
        <v>143</v>
      </c>
      <c r="B13" s="121" t="s">
        <v>144</v>
      </c>
      <c r="C13" s="117" t="s">
        <v>145</v>
      </c>
    </row>
    <row r="14" spans="1:6" ht="20.100000000000001" customHeight="1" x14ac:dyDescent="0.2">
      <c r="A14" s="123" t="s">
        <v>297</v>
      </c>
      <c r="B14" s="121" t="s">
        <v>148</v>
      </c>
      <c r="C14" s="117">
        <v>14</v>
      </c>
    </row>
    <row r="15" spans="1:6" ht="20.100000000000001" customHeight="1" x14ac:dyDescent="0.2">
      <c r="A15" s="123" t="s">
        <v>175</v>
      </c>
      <c r="B15" s="121" t="s">
        <v>148</v>
      </c>
      <c r="C15" s="117">
        <v>13</v>
      </c>
    </row>
    <row r="16" spans="1:6" ht="20.100000000000001" customHeight="1" x14ac:dyDescent="0.2">
      <c r="A16" s="123" t="s">
        <v>180</v>
      </c>
      <c r="B16" s="121" t="s">
        <v>148</v>
      </c>
      <c r="C16" s="117">
        <v>12</v>
      </c>
    </row>
    <row r="17" spans="1:4" ht="20.100000000000001" customHeight="1" x14ac:dyDescent="0.2">
      <c r="A17" s="123" t="s">
        <v>184</v>
      </c>
      <c r="B17" s="121" t="s">
        <v>185</v>
      </c>
      <c r="C17" s="117">
        <v>15</v>
      </c>
    </row>
    <row r="18" spans="1:4" ht="20.100000000000001" customHeight="1" x14ac:dyDescent="0.2">
      <c r="A18" s="123" t="s">
        <v>214</v>
      </c>
      <c r="B18" s="121" t="s">
        <v>185</v>
      </c>
      <c r="C18" s="117">
        <v>16</v>
      </c>
    </row>
    <row r="19" spans="1:4" ht="20.100000000000001" customHeight="1" x14ac:dyDescent="0.2">
      <c r="A19" s="123" t="s">
        <v>226</v>
      </c>
      <c r="B19" s="121" t="s">
        <v>185</v>
      </c>
      <c r="C19" s="117">
        <v>17</v>
      </c>
    </row>
    <row r="20" spans="1:4" ht="20.100000000000001" customHeight="1" x14ac:dyDescent="0.2">
      <c r="A20" s="123" t="s">
        <v>92</v>
      </c>
      <c r="B20" s="121" t="s">
        <v>93</v>
      </c>
      <c r="C20" s="117">
        <v>18</v>
      </c>
      <c r="D20" s="158"/>
    </row>
    <row r="21" spans="1:4" ht="20.100000000000001" customHeight="1" x14ac:dyDescent="0.2">
      <c r="A21" s="123" t="s">
        <v>231</v>
      </c>
      <c r="B21" s="121" t="s">
        <v>93</v>
      </c>
      <c r="C21" s="117">
        <v>19</v>
      </c>
    </row>
    <row r="22" spans="1:4" ht="20.100000000000001" customHeight="1" x14ac:dyDescent="0.2">
      <c r="A22" s="123" t="s">
        <v>157</v>
      </c>
      <c r="B22" s="121" t="s">
        <v>158</v>
      </c>
      <c r="C22" s="117">
        <v>21</v>
      </c>
    </row>
    <row r="23" spans="1:4" ht="20.100000000000001" customHeight="1" x14ac:dyDescent="0.2">
      <c r="A23" s="123" t="s">
        <v>225</v>
      </c>
      <c r="B23" s="121" t="s">
        <v>158</v>
      </c>
      <c r="C23" s="117">
        <v>20</v>
      </c>
    </row>
    <row r="24" spans="1:4" ht="20.100000000000001" customHeight="1" x14ac:dyDescent="0.2">
      <c r="A24" s="123" t="s">
        <v>82</v>
      </c>
      <c r="B24" s="121" t="s">
        <v>83</v>
      </c>
      <c r="C24" s="117">
        <v>22</v>
      </c>
    </row>
    <row r="25" spans="1:4" ht="20.100000000000001" customHeight="1" x14ac:dyDescent="0.2">
      <c r="A25" s="123" t="s">
        <v>102</v>
      </c>
      <c r="B25" s="121" t="s">
        <v>103</v>
      </c>
      <c r="C25" s="117">
        <v>23</v>
      </c>
    </row>
    <row r="26" spans="1:4" ht="20.100000000000001" customHeight="1" x14ac:dyDescent="0.2">
      <c r="A26" s="123" t="s">
        <v>106</v>
      </c>
      <c r="B26" s="121" t="s">
        <v>107</v>
      </c>
      <c r="C26" s="117">
        <v>24</v>
      </c>
    </row>
    <row r="27" spans="1:4" ht="20.100000000000001" customHeight="1" x14ac:dyDescent="0.2">
      <c r="A27" s="123" t="s">
        <v>88</v>
      </c>
      <c r="B27" s="121" t="s">
        <v>89</v>
      </c>
      <c r="C27" s="117">
        <v>25</v>
      </c>
    </row>
    <row r="28" spans="1:4" ht="20.100000000000001" customHeight="1" x14ac:dyDescent="0.2">
      <c r="A28" s="123" t="s">
        <v>173</v>
      </c>
      <c r="B28" s="121" t="s">
        <v>174</v>
      </c>
      <c r="C28" s="117">
        <v>26</v>
      </c>
    </row>
    <row r="29" spans="1:4" ht="20.100000000000001" customHeight="1" x14ac:dyDescent="0.2">
      <c r="A29" s="123" t="s">
        <v>242</v>
      </c>
      <c r="B29" s="121" t="s">
        <v>262</v>
      </c>
      <c r="C29" s="117" t="s">
        <v>243</v>
      </c>
    </row>
    <row r="30" spans="1:4" ht="20.100000000000001" customHeight="1" x14ac:dyDescent="0.2">
      <c r="A30" s="123" t="s">
        <v>127</v>
      </c>
      <c r="B30" s="121" t="s">
        <v>128</v>
      </c>
      <c r="C30" s="117">
        <v>27</v>
      </c>
    </row>
    <row r="31" spans="1:4" ht="20.100000000000001" customHeight="1" x14ac:dyDescent="0.2">
      <c r="A31" s="123" t="s">
        <v>212</v>
      </c>
      <c r="B31" s="121" t="s">
        <v>213</v>
      </c>
      <c r="C31" s="117">
        <v>28</v>
      </c>
    </row>
    <row r="32" spans="1:4" ht="20.100000000000001" customHeight="1" x14ac:dyDescent="0.2">
      <c r="A32" s="123" t="s">
        <v>163</v>
      </c>
      <c r="B32" s="121" t="s">
        <v>164</v>
      </c>
      <c r="C32" s="117">
        <v>29</v>
      </c>
    </row>
    <row r="33" spans="1:3" ht="20.100000000000001" customHeight="1" x14ac:dyDescent="0.2">
      <c r="A33" s="123" t="s">
        <v>240</v>
      </c>
      <c r="B33" s="121" t="s">
        <v>241</v>
      </c>
      <c r="C33" s="117">
        <v>30</v>
      </c>
    </row>
    <row r="34" spans="1:3" ht="20.100000000000001" customHeight="1" x14ac:dyDescent="0.2">
      <c r="A34" s="123" t="s">
        <v>169</v>
      </c>
      <c r="B34" s="121" t="s">
        <v>261</v>
      </c>
      <c r="C34" s="117" t="s">
        <v>170</v>
      </c>
    </row>
    <row r="35" spans="1:3" ht="20.100000000000001" customHeight="1" x14ac:dyDescent="0.2">
      <c r="A35" s="123" t="s">
        <v>187</v>
      </c>
      <c r="B35" s="121" t="s">
        <v>188</v>
      </c>
      <c r="C35" s="117">
        <v>31</v>
      </c>
    </row>
    <row r="36" spans="1:3" ht="20.100000000000001" customHeight="1" x14ac:dyDescent="0.2">
      <c r="A36" s="123" t="s">
        <v>219</v>
      </c>
      <c r="B36" s="121" t="s">
        <v>220</v>
      </c>
      <c r="C36" s="117">
        <v>32</v>
      </c>
    </row>
    <row r="37" spans="1:3" ht="20.100000000000001" customHeight="1" x14ac:dyDescent="0.2">
      <c r="A37" s="123" t="s">
        <v>60</v>
      </c>
      <c r="B37" s="121" t="s">
        <v>142</v>
      </c>
      <c r="C37" s="117">
        <v>33</v>
      </c>
    </row>
    <row r="38" spans="1:3" ht="20.100000000000001" customHeight="1" x14ac:dyDescent="0.2">
      <c r="A38" s="123" t="s">
        <v>121</v>
      </c>
      <c r="B38" s="121" t="s">
        <v>122</v>
      </c>
      <c r="C38" s="127">
        <v>34</v>
      </c>
    </row>
    <row r="39" spans="1:3" ht="20.100000000000001" customHeight="1" x14ac:dyDescent="0.2">
      <c r="A39" s="123" t="s">
        <v>120</v>
      </c>
      <c r="B39" s="121" t="s">
        <v>122</v>
      </c>
      <c r="C39" s="127">
        <v>34</v>
      </c>
    </row>
    <row r="40" spans="1:3" ht="20.100000000000001" customHeight="1" x14ac:dyDescent="0.2">
      <c r="A40" s="123" t="s">
        <v>165</v>
      </c>
      <c r="B40" s="121" t="s">
        <v>166</v>
      </c>
      <c r="C40" s="117">
        <v>35</v>
      </c>
    </row>
    <row r="41" spans="1:3" ht="20.100000000000001" customHeight="1" x14ac:dyDescent="0.2">
      <c r="A41" s="123" t="s">
        <v>125</v>
      </c>
      <c r="B41" s="121" t="s">
        <v>126</v>
      </c>
      <c r="C41" s="117">
        <v>36</v>
      </c>
    </row>
    <row r="42" spans="1:3" ht="20.100000000000001" customHeight="1" x14ac:dyDescent="0.2">
      <c r="A42" s="123" t="s">
        <v>195</v>
      </c>
      <c r="B42" s="121" t="s">
        <v>196</v>
      </c>
      <c r="C42" s="117">
        <v>37</v>
      </c>
    </row>
    <row r="43" spans="1:3" ht="20.100000000000001" customHeight="1" x14ac:dyDescent="0.2">
      <c r="A43" s="123" t="s">
        <v>123</v>
      </c>
      <c r="B43" s="121" t="s">
        <v>124</v>
      </c>
      <c r="C43" s="117">
        <v>45</v>
      </c>
    </row>
    <row r="44" spans="1:3" ht="20.100000000000001" customHeight="1" x14ac:dyDescent="0.2">
      <c r="A44" s="123" t="s">
        <v>199</v>
      </c>
      <c r="B44" s="121" t="s">
        <v>200</v>
      </c>
      <c r="C44" s="117">
        <v>46</v>
      </c>
    </row>
    <row r="45" spans="1:3" ht="20.100000000000001" customHeight="1" x14ac:dyDescent="0.2">
      <c r="A45" s="123" t="s">
        <v>155</v>
      </c>
      <c r="B45" s="121" t="s">
        <v>156</v>
      </c>
      <c r="C45" s="117">
        <v>47</v>
      </c>
    </row>
    <row r="46" spans="1:3" ht="20.100000000000001" customHeight="1" x14ac:dyDescent="0.2">
      <c r="A46" s="123" t="s">
        <v>245</v>
      </c>
      <c r="B46" s="121" t="s">
        <v>246</v>
      </c>
      <c r="C46" s="117">
        <v>48</v>
      </c>
    </row>
    <row r="47" spans="1:3" ht="20.100000000000001" customHeight="1" x14ac:dyDescent="0.2">
      <c r="A47" s="123" t="s">
        <v>118</v>
      </c>
      <c r="B47" s="121" t="s">
        <v>119</v>
      </c>
      <c r="C47" s="117">
        <v>49</v>
      </c>
    </row>
    <row r="48" spans="1:3" ht="20.100000000000001" customHeight="1" x14ac:dyDescent="0.2">
      <c r="A48" s="123" t="s">
        <v>114</v>
      </c>
      <c r="B48" s="121" t="s">
        <v>115</v>
      </c>
      <c r="C48" s="117">
        <v>38</v>
      </c>
    </row>
    <row r="49" spans="1:3" ht="20.100000000000001" customHeight="1" x14ac:dyDescent="0.2">
      <c r="A49" s="123" t="s">
        <v>189</v>
      </c>
      <c r="B49" s="121" t="s">
        <v>190</v>
      </c>
      <c r="C49" s="117">
        <v>39</v>
      </c>
    </row>
    <row r="50" spans="1:3" ht="20.100000000000001" customHeight="1" x14ac:dyDescent="0.2">
      <c r="A50" s="123" t="s">
        <v>153</v>
      </c>
      <c r="B50" s="121" t="s">
        <v>154</v>
      </c>
      <c r="C50" s="117">
        <v>40</v>
      </c>
    </row>
    <row r="51" spans="1:3" ht="20.100000000000001" customHeight="1" x14ac:dyDescent="0.2">
      <c r="A51" s="123" t="s">
        <v>193</v>
      </c>
      <c r="B51" s="121" t="s">
        <v>194</v>
      </c>
      <c r="C51" s="117">
        <v>41</v>
      </c>
    </row>
    <row r="52" spans="1:3" ht="20.100000000000001" customHeight="1" x14ac:dyDescent="0.2">
      <c r="A52" s="123" t="s">
        <v>141</v>
      </c>
      <c r="B52" s="121" t="s">
        <v>259</v>
      </c>
      <c r="C52" s="117">
        <v>42</v>
      </c>
    </row>
    <row r="53" spans="1:3" ht="20.100000000000001" customHeight="1" x14ac:dyDescent="0.2">
      <c r="A53" s="123" t="s">
        <v>80</v>
      </c>
      <c r="B53" s="121" t="s">
        <v>81</v>
      </c>
      <c r="C53" s="117">
        <v>43</v>
      </c>
    </row>
    <row r="54" spans="1:3" ht="20.100000000000001" customHeight="1" x14ac:dyDescent="0.2">
      <c r="A54" s="123" t="s">
        <v>244</v>
      </c>
      <c r="B54" s="121" t="s">
        <v>263</v>
      </c>
      <c r="C54" s="117">
        <v>44</v>
      </c>
    </row>
    <row r="55" spans="1:3" ht="20.100000000000001" customHeight="1" x14ac:dyDescent="0.2">
      <c r="A55" s="123" t="s">
        <v>159</v>
      </c>
      <c r="B55" s="121" t="s">
        <v>160</v>
      </c>
      <c r="C55" s="117">
        <v>50</v>
      </c>
    </row>
    <row r="56" spans="1:3" ht="20.100000000000001" customHeight="1" x14ac:dyDescent="0.2">
      <c r="A56" s="123" t="s">
        <v>98</v>
      </c>
      <c r="B56" s="121" t="s">
        <v>99</v>
      </c>
      <c r="C56" s="117">
        <v>58</v>
      </c>
    </row>
    <row r="57" spans="1:3" ht="20.100000000000001" customHeight="1" x14ac:dyDescent="0.2">
      <c r="A57" s="123" t="s">
        <v>171</v>
      </c>
      <c r="B57" s="121" t="s">
        <v>172</v>
      </c>
      <c r="C57" s="117">
        <v>59</v>
      </c>
    </row>
    <row r="58" spans="1:3" ht="20.100000000000001" customHeight="1" x14ac:dyDescent="0.2">
      <c r="A58" s="123" t="s">
        <v>186</v>
      </c>
      <c r="B58" s="121" t="s">
        <v>260</v>
      </c>
      <c r="C58" s="117">
        <v>60</v>
      </c>
    </row>
    <row r="59" spans="1:3" ht="20.100000000000001" customHeight="1" x14ac:dyDescent="0.2">
      <c r="A59" s="123" t="s">
        <v>191</v>
      </c>
      <c r="B59" s="121" t="s">
        <v>192</v>
      </c>
      <c r="C59" s="117">
        <v>61</v>
      </c>
    </row>
    <row r="60" spans="1:3" ht="20.100000000000001" customHeight="1" x14ac:dyDescent="0.2">
      <c r="A60" s="160" t="s">
        <v>90</v>
      </c>
      <c r="B60" s="121" t="s">
        <v>91</v>
      </c>
      <c r="C60" s="117">
        <v>62</v>
      </c>
    </row>
    <row r="61" spans="1:3" ht="20.100000000000001" customHeight="1" x14ac:dyDescent="0.2">
      <c r="A61" s="123" t="s">
        <v>129</v>
      </c>
      <c r="B61" s="121" t="s">
        <v>130</v>
      </c>
      <c r="C61" s="117">
        <v>51</v>
      </c>
    </row>
    <row r="62" spans="1:3" ht="20.100000000000001" customHeight="1" x14ac:dyDescent="0.2">
      <c r="A62" s="123" t="s">
        <v>209</v>
      </c>
      <c r="B62" s="121" t="s">
        <v>210</v>
      </c>
      <c r="C62" s="117">
        <v>63</v>
      </c>
    </row>
    <row r="63" spans="1:3" ht="20.100000000000001" customHeight="1" x14ac:dyDescent="0.2">
      <c r="A63" s="123" t="s">
        <v>197</v>
      </c>
      <c r="B63" s="121" t="s">
        <v>198</v>
      </c>
      <c r="C63" s="117">
        <v>64</v>
      </c>
    </row>
    <row r="64" spans="1:3" ht="20.100000000000001" customHeight="1" x14ac:dyDescent="0.2">
      <c r="A64" s="123" t="s">
        <v>176</v>
      </c>
      <c r="B64" s="121" t="s">
        <v>177</v>
      </c>
      <c r="C64" s="117">
        <v>64</v>
      </c>
    </row>
    <row r="65" spans="1:3" ht="20.100000000000001" customHeight="1" x14ac:dyDescent="0.2">
      <c r="A65" s="123" t="s">
        <v>110</v>
      </c>
      <c r="B65" s="121" t="s">
        <v>111</v>
      </c>
      <c r="C65" s="117">
        <v>66</v>
      </c>
    </row>
    <row r="66" spans="1:3" ht="20.100000000000001" customHeight="1" x14ac:dyDescent="0.2">
      <c r="A66" s="123" t="s">
        <v>253</v>
      </c>
      <c r="B66" s="121" t="s">
        <v>254</v>
      </c>
      <c r="C66" s="117">
        <v>67</v>
      </c>
    </row>
    <row r="67" spans="1:3" ht="20.100000000000001" customHeight="1" x14ac:dyDescent="0.2">
      <c r="A67" s="123" t="s">
        <v>229</v>
      </c>
      <c r="B67" s="121" t="s">
        <v>230</v>
      </c>
      <c r="C67" s="117">
        <v>68</v>
      </c>
    </row>
    <row r="68" spans="1:3" ht="20.100000000000001" customHeight="1" x14ac:dyDescent="0.2">
      <c r="A68" s="123" t="s">
        <v>234</v>
      </c>
      <c r="B68" s="121" t="s">
        <v>235</v>
      </c>
      <c r="C68" s="117">
        <v>69</v>
      </c>
    </row>
    <row r="69" spans="1:3" ht="20.100000000000001" customHeight="1" x14ac:dyDescent="0.2">
      <c r="A69" s="123" t="s">
        <v>236</v>
      </c>
      <c r="B69" s="121" t="s">
        <v>237</v>
      </c>
      <c r="C69" s="117">
        <v>70</v>
      </c>
    </row>
    <row r="70" spans="1:3" ht="20.100000000000001" customHeight="1" x14ac:dyDescent="0.2">
      <c r="A70" s="123" t="s">
        <v>75</v>
      </c>
      <c r="B70" s="126" t="s">
        <v>257</v>
      </c>
      <c r="C70" s="117">
        <v>71</v>
      </c>
    </row>
    <row r="71" spans="1:3" ht="20.100000000000001" customHeight="1" x14ac:dyDescent="0.2">
      <c r="A71" s="123" t="s">
        <v>251</v>
      </c>
      <c r="B71" s="121" t="s">
        <v>252</v>
      </c>
      <c r="C71" s="117">
        <v>52</v>
      </c>
    </row>
    <row r="72" spans="1:3" ht="20.100000000000001" customHeight="1" x14ac:dyDescent="0.2">
      <c r="A72" s="123" t="s">
        <v>206</v>
      </c>
      <c r="B72" s="121" t="s">
        <v>207</v>
      </c>
      <c r="C72" s="117">
        <v>53</v>
      </c>
    </row>
    <row r="73" spans="1:3" ht="20.100000000000001" customHeight="1" x14ac:dyDescent="0.2">
      <c r="A73" s="123" t="s">
        <v>149</v>
      </c>
      <c r="B73" s="121" t="s">
        <v>150</v>
      </c>
      <c r="C73" s="117">
        <v>54</v>
      </c>
    </row>
    <row r="74" spans="1:3" ht="20.100000000000001" customHeight="1" x14ac:dyDescent="0.2">
      <c r="A74" s="123" t="s">
        <v>96</v>
      </c>
      <c r="B74" s="121" t="s">
        <v>258</v>
      </c>
      <c r="C74" s="117">
        <v>55</v>
      </c>
    </row>
    <row r="75" spans="1:3" ht="20.100000000000001" customHeight="1" x14ac:dyDescent="0.2">
      <c r="A75" s="123" t="s">
        <v>131</v>
      </c>
      <c r="B75" s="121" t="s">
        <v>132</v>
      </c>
      <c r="C75" s="117">
        <v>56</v>
      </c>
    </row>
    <row r="76" spans="1:3" ht="20.100000000000001" customHeight="1" x14ac:dyDescent="0.2">
      <c r="A76" s="123" t="s">
        <v>56</v>
      </c>
      <c r="B76" s="121" t="s">
        <v>97</v>
      </c>
      <c r="C76" s="117">
        <v>57</v>
      </c>
    </row>
    <row r="77" spans="1:3" ht="20.100000000000001" customHeight="1" x14ac:dyDescent="0.2">
      <c r="A77" s="123" t="s">
        <v>151</v>
      </c>
      <c r="B77" s="121" t="s">
        <v>152</v>
      </c>
      <c r="C77" s="117">
        <v>72</v>
      </c>
    </row>
    <row r="78" spans="1:3" ht="20.100000000000001" customHeight="1" x14ac:dyDescent="0.2">
      <c r="A78" s="123" t="s">
        <v>116</v>
      </c>
      <c r="B78" s="121" t="s">
        <v>117</v>
      </c>
      <c r="C78" s="117">
        <v>81</v>
      </c>
    </row>
    <row r="79" spans="1:3" ht="20.100000000000001" customHeight="1" x14ac:dyDescent="0.2">
      <c r="A79" s="123" t="s">
        <v>70</v>
      </c>
      <c r="B79" s="121" t="s">
        <v>71</v>
      </c>
      <c r="C79" s="117">
        <v>82</v>
      </c>
    </row>
    <row r="80" spans="1:3" ht="20.100000000000001" customHeight="1" x14ac:dyDescent="0.2">
      <c r="A80" s="123" t="s">
        <v>137</v>
      </c>
      <c r="B80" s="121" t="s">
        <v>138</v>
      </c>
      <c r="C80" s="117">
        <v>83</v>
      </c>
    </row>
    <row r="81" spans="1:3" ht="20.100000000000001" customHeight="1" x14ac:dyDescent="0.2">
      <c r="A81" s="123" t="s">
        <v>223</v>
      </c>
      <c r="B81" s="121" t="s">
        <v>224</v>
      </c>
      <c r="C81" s="117">
        <v>84</v>
      </c>
    </row>
    <row r="82" spans="1:3" ht="20.100000000000001" customHeight="1" x14ac:dyDescent="0.2">
      <c r="A82" s="123" t="s">
        <v>135</v>
      </c>
      <c r="B82" s="121" t="s">
        <v>136</v>
      </c>
      <c r="C82" s="117">
        <v>85</v>
      </c>
    </row>
    <row r="83" spans="1:3" ht="20.100000000000001" customHeight="1" x14ac:dyDescent="0.2">
      <c r="A83" s="123" t="s">
        <v>227</v>
      </c>
      <c r="B83" s="121" t="s">
        <v>228</v>
      </c>
      <c r="C83" s="117">
        <v>86</v>
      </c>
    </row>
    <row r="84" spans="1:3" ht="20.100000000000001" customHeight="1" x14ac:dyDescent="0.2">
      <c r="A84" s="123" t="s">
        <v>108</v>
      </c>
      <c r="B84" s="121" t="s">
        <v>109</v>
      </c>
      <c r="C84" s="117">
        <v>87</v>
      </c>
    </row>
    <row r="85" spans="1:3" ht="20.100000000000001" customHeight="1" x14ac:dyDescent="0.2">
      <c r="A85" s="123" t="s">
        <v>139</v>
      </c>
      <c r="B85" s="121" t="s">
        <v>140</v>
      </c>
      <c r="C85" s="117">
        <v>88</v>
      </c>
    </row>
    <row r="86" spans="1:3" ht="20.100000000000001" customHeight="1" x14ac:dyDescent="0.2">
      <c r="A86" s="123" t="s">
        <v>201</v>
      </c>
      <c r="B86" s="121" t="s">
        <v>202</v>
      </c>
      <c r="C86" s="117">
        <v>89</v>
      </c>
    </row>
    <row r="87" spans="1:3" ht="20.100000000000001" customHeight="1" x14ac:dyDescent="0.2">
      <c r="A87" s="123" t="s">
        <v>247</v>
      </c>
      <c r="B87" s="121" t="s">
        <v>248</v>
      </c>
      <c r="C87" s="117">
        <v>90</v>
      </c>
    </row>
    <row r="88" spans="1:3" ht="20.100000000000001" customHeight="1" x14ac:dyDescent="0.2">
      <c r="A88" s="123" t="s">
        <v>100</v>
      </c>
      <c r="B88" s="121" t="s">
        <v>101</v>
      </c>
      <c r="C88" s="117">
        <v>73</v>
      </c>
    </row>
    <row r="89" spans="1:3" ht="20.100000000000001" customHeight="1" x14ac:dyDescent="0.2">
      <c r="A89" s="123" t="s">
        <v>161</v>
      </c>
      <c r="B89" s="121" t="s">
        <v>162</v>
      </c>
      <c r="C89" s="117">
        <v>91</v>
      </c>
    </row>
    <row r="90" spans="1:3" ht="20.100000000000001" customHeight="1" x14ac:dyDescent="0.2">
      <c r="A90" s="123" t="s">
        <v>78</v>
      </c>
      <c r="B90" s="121" t="s">
        <v>79</v>
      </c>
      <c r="C90" s="117">
        <v>92</v>
      </c>
    </row>
    <row r="91" spans="1:3" ht="20.100000000000001" customHeight="1" x14ac:dyDescent="0.2">
      <c r="A91" s="123" t="s">
        <v>232</v>
      </c>
      <c r="B91" s="121" t="s">
        <v>233</v>
      </c>
      <c r="C91" s="117">
        <v>93</v>
      </c>
    </row>
    <row r="92" spans="1:3" ht="20.100000000000001" customHeight="1" x14ac:dyDescent="0.2">
      <c r="A92" s="160" t="s">
        <v>61</v>
      </c>
      <c r="B92" s="121" t="s">
        <v>181</v>
      </c>
      <c r="C92" s="117">
        <v>94</v>
      </c>
    </row>
    <row r="93" spans="1:3" ht="20.100000000000001" customHeight="1" x14ac:dyDescent="0.2">
      <c r="A93" s="123" t="s">
        <v>86</v>
      </c>
      <c r="B93" s="121" t="s">
        <v>87</v>
      </c>
      <c r="C93" s="117">
        <v>95</v>
      </c>
    </row>
    <row r="94" spans="1:3" ht="20.100000000000001" customHeight="1" x14ac:dyDescent="0.2">
      <c r="A94" s="123" t="s">
        <v>94</v>
      </c>
      <c r="B94" s="121" t="s">
        <v>95</v>
      </c>
      <c r="C94" s="117">
        <v>96</v>
      </c>
    </row>
    <row r="95" spans="1:3" ht="20.100000000000001" customHeight="1" x14ac:dyDescent="0.2">
      <c r="A95" s="123" t="s">
        <v>167</v>
      </c>
      <c r="B95" s="121" t="s">
        <v>168</v>
      </c>
      <c r="C95" s="117">
        <v>97</v>
      </c>
    </row>
    <row r="96" spans="1:3" ht="20.100000000000001" customHeight="1" x14ac:dyDescent="0.2">
      <c r="A96" s="123" t="s">
        <v>84</v>
      </c>
      <c r="B96" s="121" t="s">
        <v>85</v>
      </c>
      <c r="C96" s="117">
        <v>98</v>
      </c>
    </row>
    <row r="97" spans="1:3" ht="20.100000000000001" customHeight="1" x14ac:dyDescent="0.2">
      <c r="A97" s="123" t="s">
        <v>76</v>
      </c>
      <c r="B97" s="121" t="s">
        <v>77</v>
      </c>
      <c r="C97" s="117">
        <v>99</v>
      </c>
    </row>
    <row r="98" spans="1:3" ht="20.100000000000001" customHeight="1" x14ac:dyDescent="0.2">
      <c r="A98" s="123" t="s">
        <v>63</v>
      </c>
      <c r="B98" s="121" t="s">
        <v>205</v>
      </c>
      <c r="C98" s="117">
        <v>100</v>
      </c>
    </row>
    <row r="99" spans="1:3" ht="20.100000000000001" customHeight="1" x14ac:dyDescent="0.2">
      <c r="A99" s="123" t="s">
        <v>182</v>
      </c>
      <c r="B99" s="121" t="s">
        <v>183</v>
      </c>
      <c r="C99" s="117">
        <v>74</v>
      </c>
    </row>
    <row r="100" spans="1:3" ht="20.100000000000001" customHeight="1" x14ac:dyDescent="0.2">
      <c r="A100" s="123" t="s">
        <v>255</v>
      </c>
      <c r="B100" s="121" t="s">
        <v>256</v>
      </c>
      <c r="C100" s="117">
        <v>101</v>
      </c>
    </row>
    <row r="101" spans="1:3" ht="20.100000000000001" customHeight="1" x14ac:dyDescent="0.2">
      <c r="A101" s="123" t="s">
        <v>249</v>
      </c>
      <c r="B101" s="121" t="s">
        <v>250</v>
      </c>
      <c r="C101" s="117">
        <v>75</v>
      </c>
    </row>
    <row r="102" spans="1:3" ht="20.100000000000001" customHeight="1" x14ac:dyDescent="0.2">
      <c r="A102" s="123" t="s">
        <v>178</v>
      </c>
      <c r="B102" s="121" t="s">
        <v>179</v>
      </c>
      <c r="C102" s="117">
        <v>76</v>
      </c>
    </row>
    <row r="103" spans="1:3" ht="20.100000000000001" customHeight="1" x14ac:dyDescent="0.2">
      <c r="A103" s="123" t="s">
        <v>104</v>
      </c>
      <c r="B103" s="121" t="s">
        <v>105</v>
      </c>
      <c r="C103" s="117">
        <v>77</v>
      </c>
    </row>
    <row r="104" spans="1:3" ht="20.100000000000001" customHeight="1" x14ac:dyDescent="0.2">
      <c r="A104" s="123" t="s">
        <v>73</v>
      </c>
      <c r="B104" s="121" t="s">
        <v>74</v>
      </c>
      <c r="C104" s="117">
        <v>78</v>
      </c>
    </row>
    <row r="105" spans="1:3" ht="20.100000000000001" customHeight="1" x14ac:dyDescent="0.2">
      <c r="A105" s="123" t="s">
        <v>238</v>
      </c>
      <c r="B105" s="121" t="s">
        <v>239</v>
      </c>
      <c r="C105" s="117">
        <v>79</v>
      </c>
    </row>
    <row r="106" spans="1:3" ht="20.100000000000001" customHeight="1" thickBot="1" x14ac:dyDescent="0.25">
      <c r="A106" s="124" t="s">
        <v>203</v>
      </c>
      <c r="B106" s="122" t="s">
        <v>204</v>
      </c>
      <c r="C106" s="118">
        <v>80</v>
      </c>
    </row>
    <row r="107" spans="1:3" ht="15.75" thickTop="1" x14ac:dyDescent="0.2"/>
  </sheetData>
  <sortState xmlns:xlrd2="http://schemas.microsoft.com/office/spreadsheetml/2017/richdata2" ref="A2:C106">
    <sortCondition ref="B2:B106"/>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CB0E-D399-44A9-9956-C3BA1D1AEF78}">
  <dimension ref="A1:F114"/>
  <sheetViews>
    <sheetView topLeftCell="A61" workbookViewId="0">
      <selection activeCell="B94" sqref="B94"/>
    </sheetView>
  </sheetViews>
  <sheetFormatPr defaultRowHeight="15" x14ac:dyDescent="0.2"/>
  <cols>
    <col min="1" max="1" width="51.6640625" customWidth="1"/>
    <col min="2" max="2" width="31.109375" customWidth="1"/>
    <col min="3" max="3" width="23.44140625" customWidth="1"/>
    <col min="4" max="4" width="18.88671875" customWidth="1"/>
    <col min="5" max="5" width="24.33203125" customWidth="1"/>
  </cols>
  <sheetData>
    <row r="1" spans="1:6" ht="19.5" customHeight="1" thickTop="1" thickBot="1" x14ac:dyDescent="0.25">
      <c r="A1" s="301" t="s">
        <v>344</v>
      </c>
      <c r="B1" s="302"/>
      <c r="C1" s="302"/>
    </row>
    <row r="2" spans="1:6" ht="32.25" customHeight="1" thickTop="1" thickBot="1" x14ac:dyDescent="0.25">
      <c r="A2" s="218" t="s">
        <v>345</v>
      </c>
      <c r="B2" s="218" t="s">
        <v>346</v>
      </c>
      <c r="C2" s="218" t="s">
        <v>347</v>
      </c>
    </row>
    <row r="3" spans="1:6" ht="19.5" customHeight="1" thickTop="1" thickBot="1" x14ac:dyDescent="0.25">
      <c r="A3" s="225" t="s">
        <v>222</v>
      </c>
      <c r="B3" s="226" t="s">
        <v>113</v>
      </c>
      <c r="C3" s="226">
        <v>1</v>
      </c>
      <c r="D3" t="s">
        <v>5</v>
      </c>
      <c r="E3" t="str" cm="1">
        <f t="array" ref="E3">VLOOKUP(LEFT(A3,10),LEFT('Parade Entries'!$B$2:$E$200,10),4,FALSE)</f>
        <v>Political</v>
      </c>
      <c r="F3" s="271"/>
    </row>
    <row r="4" spans="1:6" ht="19.5" customHeight="1" thickTop="1" thickBot="1" x14ac:dyDescent="0.25">
      <c r="A4" s="225" t="s">
        <v>348</v>
      </c>
      <c r="B4" s="226" t="s">
        <v>113</v>
      </c>
      <c r="C4" s="226">
        <v>2</v>
      </c>
      <c r="D4" t="e">
        <v>#N/A</v>
      </c>
      <c r="E4" t="e" cm="1">
        <f t="array" ref="E4">VLOOKUP(LEFT(A4,10),LEFT('Parade Entries'!$B$2:$E$200,10),4,FALSE)</f>
        <v>#N/A</v>
      </c>
    </row>
    <row r="5" spans="1:6" ht="19.5" customHeight="1" thickTop="1" thickBot="1" x14ac:dyDescent="0.25">
      <c r="A5" s="225" t="s">
        <v>349</v>
      </c>
      <c r="B5" s="226" t="s">
        <v>113</v>
      </c>
      <c r="C5" s="226">
        <v>3</v>
      </c>
      <c r="D5" t="s">
        <v>5</v>
      </c>
      <c r="E5" t="str" cm="1">
        <f t="array" ref="E5">VLOOKUP(LEFT(A5,10),LEFT('Parade Entries'!$B$2:$E$200,10),4,FALSE)</f>
        <v>Political</v>
      </c>
    </row>
    <row r="6" spans="1:6" ht="19.5" customHeight="1" thickTop="1" thickBot="1" x14ac:dyDescent="0.25">
      <c r="A6" s="225" t="s">
        <v>217</v>
      </c>
      <c r="B6" s="226" t="s">
        <v>113</v>
      </c>
      <c r="C6" s="226">
        <v>4</v>
      </c>
      <c r="D6" t="s">
        <v>5</v>
      </c>
      <c r="E6" t="str" cm="1">
        <f t="array" ref="E6">VLOOKUP(LEFT(A6,10),LEFT('Parade Entries'!$B$2:$E$200,10),4,FALSE)</f>
        <v>Political</v>
      </c>
    </row>
    <row r="7" spans="1:6" ht="19.5" customHeight="1" thickTop="1" thickBot="1" x14ac:dyDescent="0.25">
      <c r="A7" s="221" t="s">
        <v>221</v>
      </c>
      <c r="B7" s="227" t="s">
        <v>218</v>
      </c>
      <c r="C7" s="227">
        <v>5</v>
      </c>
      <c r="D7" t="s">
        <v>5</v>
      </c>
      <c r="E7" t="str" cm="1">
        <f t="array" ref="E7">VLOOKUP(LEFT(A7,10),LEFT('Parade Entries'!$B$2:$E$200,10),4,FALSE)</f>
        <v>Political</v>
      </c>
    </row>
    <row r="8" spans="1:6" ht="19.5" customHeight="1" thickTop="1" thickBot="1" x14ac:dyDescent="0.25">
      <c r="A8" s="225" t="s">
        <v>215</v>
      </c>
      <c r="B8" s="226" t="s">
        <v>216</v>
      </c>
      <c r="C8" s="226">
        <v>6</v>
      </c>
      <c r="D8" t="s">
        <v>5</v>
      </c>
      <c r="E8" t="str" cm="1">
        <f t="array" ref="E8">VLOOKUP(LEFT(A8,10),LEFT('Parade Entries'!$B$2:$E$200,10),4,FALSE)</f>
        <v>Political</v>
      </c>
    </row>
    <row r="9" spans="1:6" ht="19.5" customHeight="1" thickTop="1" thickBot="1" x14ac:dyDescent="0.25">
      <c r="A9" s="225" t="s">
        <v>350</v>
      </c>
      <c r="B9" s="224" t="s">
        <v>351</v>
      </c>
      <c r="C9" s="224">
        <v>7</v>
      </c>
      <c r="D9" t="e">
        <v>#N/A</v>
      </c>
      <c r="E9" t="e" cm="1">
        <f t="array" ref="E9">VLOOKUP(LEFT(A9,10),LEFT('Parade Entries'!$B$2:$E$200,10),4,FALSE)</f>
        <v>#N/A</v>
      </c>
    </row>
    <row r="10" spans="1:6" ht="19.5" customHeight="1" thickTop="1" thickBot="1" x14ac:dyDescent="0.25">
      <c r="A10" s="221" t="s">
        <v>765</v>
      </c>
      <c r="B10" s="220" t="s">
        <v>352</v>
      </c>
      <c r="C10" s="220">
        <v>8</v>
      </c>
      <c r="D10" t="s">
        <v>4</v>
      </c>
      <c r="E10" t="str" cm="1">
        <f t="array" ref="E10">VLOOKUP(LEFT(A10,10),LEFT('Parade Entries'!$B$2:$E$200,10),4,FALSE)</f>
        <v>Charity</v>
      </c>
    </row>
    <row r="11" spans="1:6" ht="19.5" customHeight="1" thickTop="1" thickBot="1" x14ac:dyDescent="0.25">
      <c r="A11" s="221" t="s">
        <v>353</v>
      </c>
      <c r="B11" s="220" t="s">
        <v>354</v>
      </c>
      <c r="C11" s="220">
        <v>9</v>
      </c>
      <c r="D11" t="e">
        <v>#N/A</v>
      </c>
      <c r="E11" t="e" cm="1">
        <f t="array" ref="E11">VLOOKUP(LEFT(A11,10),LEFT('Parade Entries'!$B$2:$E$200,10),4,FALSE)</f>
        <v>#N/A</v>
      </c>
    </row>
    <row r="12" spans="1:6" ht="19.5" customHeight="1" thickTop="1" thickBot="1" x14ac:dyDescent="0.25">
      <c r="A12" s="222" t="s">
        <v>355</v>
      </c>
      <c r="B12" s="220" t="s">
        <v>356</v>
      </c>
      <c r="C12" s="220">
        <v>10</v>
      </c>
      <c r="D12" t="e">
        <v>#N/A</v>
      </c>
      <c r="E12" t="e" cm="1">
        <f t="array" ref="E12">VLOOKUP(LEFT(A12,10),LEFT('Parade Entries'!$B$2:$E$200,10),4,FALSE)</f>
        <v>#N/A</v>
      </c>
    </row>
    <row r="13" spans="1:6" ht="19.5" customHeight="1" thickTop="1" thickBot="1" x14ac:dyDescent="0.25">
      <c r="A13" s="228" t="s">
        <v>357</v>
      </c>
      <c r="B13" s="226" t="s">
        <v>69</v>
      </c>
      <c r="C13" s="226">
        <v>11</v>
      </c>
      <c r="D13" t="e">
        <v>#N/A</v>
      </c>
      <c r="E13" t="e" cm="1">
        <f t="array" ref="E13">VLOOKUP(LEFT(A13,10),LEFT('Parade Entries'!$B$2:$E$200,10),4,FALSE)</f>
        <v>#N/A</v>
      </c>
    </row>
    <row r="14" spans="1:6" ht="19.5" customHeight="1" thickTop="1" thickBot="1" x14ac:dyDescent="0.25">
      <c r="A14" s="225" t="s">
        <v>68</v>
      </c>
      <c r="B14" s="226" t="s">
        <v>69</v>
      </c>
      <c r="C14" s="226">
        <v>12</v>
      </c>
      <c r="D14" t="e">
        <v>#N/A</v>
      </c>
      <c r="E14" t="e" cm="1">
        <f t="array" ref="E14">VLOOKUP(LEFT(A14,10),LEFT('Parade Entries'!$B$2:$E$200,10),4,FALSE)</f>
        <v>#N/A</v>
      </c>
    </row>
    <row r="15" spans="1:6" ht="19.5" customHeight="1" thickTop="1" thickBot="1" x14ac:dyDescent="0.25">
      <c r="A15" s="225" t="s">
        <v>72</v>
      </c>
      <c r="B15" s="226" t="s">
        <v>69</v>
      </c>
      <c r="C15" s="226">
        <v>13</v>
      </c>
      <c r="D15" t="e">
        <v>#N/A</v>
      </c>
      <c r="E15" t="e" cm="1">
        <f t="array" ref="E15">VLOOKUP(LEFT(A15,10),LEFT('Parade Entries'!$B$2:$E$200,10),4,FALSE)</f>
        <v>#N/A</v>
      </c>
    </row>
    <row r="16" spans="1:6" ht="19.5" customHeight="1" thickTop="1" thickBot="1" x14ac:dyDescent="0.25">
      <c r="A16" s="225" t="s">
        <v>143</v>
      </c>
      <c r="B16" s="226" t="s">
        <v>147</v>
      </c>
      <c r="C16" s="226">
        <v>14</v>
      </c>
      <c r="D16" t="e">
        <v>#N/A</v>
      </c>
      <c r="E16" t="str" cm="1">
        <f t="array" ref="E16">VLOOKUP(LEFT(A16,10),LEFT('Parade Entries'!$B$2:$E$200,10),4,FALSE)</f>
        <v>Charity</v>
      </c>
    </row>
    <row r="17" spans="1:5" ht="19.5" customHeight="1" thickTop="1" thickBot="1" x14ac:dyDescent="0.25">
      <c r="A17" s="225" t="s">
        <v>358</v>
      </c>
      <c r="B17" s="226" t="s">
        <v>147</v>
      </c>
      <c r="C17" s="226">
        <v>15</v>
      </c>
      <c r="D17" t="e">
        <v>#N/A</v>
      </c>
      <c r="E17" t="e" cm="1">
        <f t="array" ref="E17">VLOOKUP(LEFT(A17,10),LEFT('Parade Entries'!$B$2:$E$200,10),4,FALSE)</f>
        <v>#N/A</v>
      </c>
    </row>
    <row r="18" spans="1:5" ht="19.5" customHeight="1" thickTop="1" thickBot="1" x14ac:dyDescent="0.25">
      <c r="A18" s="219" t="s">
        <v>743</v>
      </c>
      <c r="B18" s="220" t="s">
        <v>148</v>
      </c>
      <c r="C18" s="220">
        <v>16</v>
      </c>
      <c r="D18" t="s">
        <v>5</v>
      </c>
      <c r="E18" t="str" cm="1">
        <f t="array" ref="E18">VLOOKUP(LEFT(A18,10),LEFT('Parade Entries'!$B$2:$E$200,10),4,FALSE)</f>
        <v>Political</v>
      </c>
    </row>
    <row r="19" spans="1:5" ht="19.5" customHeight="1" thickTop="1" thickBot="1" x14ac:dyDescent="0.25">
      <c r="A19" s="219" t="s">
        <v>807</v>
      </c>
      <c r="B19" s="220" t="s">
        <v>148</v>
      </c>
      <c r="C19" s="220">
        <v>17</v>
      </c>
      <c r="D19" t="s">
        <v>5</v>
      </c>
      <c r="E19" t="str" cm="1">
        <f t="array" ref="E19">VLOOKUP(LEFT(A19,10),LEFT('Parade Entries'!$B$2:$E$200,10),4,FALSE)</f>
        <v>Political</v>
      </c>
    </row>
    <row r="20" spans="1:5" ht="19.5" customHeight="1" thickTop="1" thickBot="1" x14ac:dyDescent="0.25">
      <c r="A20" s="219" t="s">
        <v>714</v>
      </c>
      <c r="B20" s="220" t="s">
        <v>185</v>
      </c>
      <c r="C20" s="220">
        <v>18</v>
      </c>
      <c r="D20" t="s">
        <v>5</v>
      </c>
      <c r="E20" t="str" cm="1">
        <f t="array" ref="E20">VLOOKUP(LEFT(A20,10),LEFT('Parade Entries'!$B$2:$E$200,10),4,FALSE)</f>
        <v>Political</v>
      </c>
    </row>
    <row r="21" spans="1:5" ht="19.5" customHeight="1" thickTop="1" thickBot="1" x14ac:dyDescent="0.25">
      <c r="A21" s="219" t="s">
        <v>359</v>
      </c>
      <c r="B21" s="220" t="s">
        <v>185</v>
      </c>
      <c r="C21" s="220">
        <v>19</v>
      </c>
      <c r="D21" t="s">
        <v>3</v>
      </c>
      <c r="E21" t="str" cm="1">
        <f t="array" ref="E21">VLOOKUP(LEFT(A21,10),LEFT('Parade Entries'!$B$2:$E$200,10),4,FALSE)</f>
        <v>Commercial</v>
      </c>
    </row>
    <row r="22" spans="1:5" ht="19.5" customHeight="1" thickTop="1" thickBot="1" x14ac:dyDescent="0.25">
      <c r="A22" s="219" t="s">
        <v>360</v>
      </c>
      <c r="B22" s="220" t="s">
        <v>93</v>
      </c>
      <c r="C22" s="220">
        <v>20</v>
      </c>
      <c r="D22" t="s">
        <v>4</v>
      </c>
      <c r="E22" t="str" cm="1">
        <f t="array" ref="E22">VLOOKUP(LEFT(A22,10),LEFT('Parade Entries'!$B$2:$E$200,10),4,FALSE)</f>
        <v>Charity</v>
      </c>
    </row>
    <row r="23" spans="1:5" ht="19.5" customHeight="1" thickTop="1" thickBot="1" x14ac:dyDescent="0.25">
      <c r="A23" s="222" t="s">
        <v>361</v>
      </c>
      <c r="B23" s="220" t="s">
        <v>362</v>
      </c>
      <c r="C23" s="220">
        <v>21</v>
      </c>
      <c r="D23" t="e">
        <v>#N/A</v>
      </c>
      <c r="E23" t="e" cm="1">
        <f t="array" ref="E23">VLOOKUP(LEFT(A23,10),LEFT('Parade Entries'!$B$2:$E$200,10),4,FALSE)</f>
        <v>#N/A</v>
      </c>
    </row>
    <row r="24" spans="1:5" ht="19.5" customHeight="1" thickTop="1" thickBot="1" x14ac:dyDescent="0.25">
      <c r="A24" s="219" t="s">
        <v>92</v>
      </c>
      <c r="B24" s="220" t="s">
        <v>363</v>
      </c>
      <c r="C24" s="220">
        <v>22</v>
      </c>
      <c r="D24" t="s">
        <v>3</v>
      </c>
      <c r="E24" t="str" cm="1">
        <f t="array" ref="E24">VLOOKUP(LEFT(A24,10),LEFT('Parade Entries'!$B$2:$E$200,10),4,FALSE)</f>
        <v>Commercial</v>
      </c>
    </row>
    <row r="25" spans="1:5" ht="19.5" customHeight="1" thickTop="1" thickBot="1" x14ac:dyDescent="0.25">
      <c r="A25" s="219" t="s">
        <v>364</v>
      </c>
      <c r="B25" s="220" t="s">
        <v>365</v>
      </c>
      <c r="C25" s="220">
        <v>23</v>
      </c>
      <c r="D25" t="s">
        <v>3</v>
      </c>
      <c r="E25" t="str" cm="1">
        <f t="array" ref="E25">VLOOKUP(LEFT(A25,10),LEFT('Parade Entries'!$B$2:$E$200,10),4,FALSE)</f>
        <v>Commercial</v>
      </c>
    </row>
    <row r="26" spans="1:5" ht="19.5" customHeight="1" thickTop="1" thickBot="1" x14ac:dyDescent="0.25">
      <c r="A26" s="219" t="s">
        <v>102</v>
      </c>
      <c r="B26" s="220" t="s">
        <v>103</v>
      </c>
      <c r="C26" s="220">
        <v>24</v>
      </c>
      <c r="D26" t="e">
        <v>#N/A</v>
      </c>
      <c r="E26" t="e" cm="1">
        <f t="array" ref="E26">VLOOKUP(LEFT(A26,10),LEFT('Parade Entries'!$B$2:$E$200,10),4,FALSE)</f>
        <v>#N/A</v>
      </c>
    </row>
    <row r="27" spans="1:5" ht="19.5" customHeight="1" thickTop="1" thickBot="1" x14ac:dyDescent="0.25">
      <c r="A27" s="219" t="s">
        <v>444</v>
      </c>
      <c r="B27" s="220" t="s">
        <v>107</v>
      </c>
      <c r="C27" s="220">
        <v>25</v>
      </c>
      <c r="D27" t="s">
        <v>5</v>
      </c>
      <c r="E27" t="str" cm="1">
        <f t="array" ref="E27">VLOOKUP(LEFT(A27,10),LEFT('Parade Entries'!$B$2:$E$200,10),4,FALSE)</f>
        <v>Political</v>
      </c>
    </row>
    <row r="28" spans="1:5" ht="19.5" customHeight="1" thickTop="1" thickBot="1" x14ac:dyDescent="0.25">
      <c r="A28" s="219" t="s">
        <v>157</v>
      </c>
      <c r="B28" s="220" t="s">
        <v>89</v>
      </c>
      <c r="C28" s="220">
        <v>26</v>
      </c>
      <c r="D28" t="e">
        <v>#N/A</v>
      </c>
      <c r="E28" t="e" cm="1">
        <f t="array" ref="E28">VLOOKUP(LEFT(A28,10),LEFT('Parade Entries'!$B$2:$E$200,10),4,FALSE)</f>
        <v>#N/A</v>
      </c>
    </row>
    <row r="29" spans="1:5" ht="19.5" customHeight="1" thickTop="1" thickBot="1" x14ac:dyDescent="0.25">
      <c r="A29" s="219" t="s">
        <v>485</v>
      </c>
      <c r="B29" s="220" t="s">
        <v>174</v>
      </c>
      <c r="C29" s="220">
        <v>27</v>
      </c>
      <c r="D29" t="s">
        <v>5</v>
      </c>
      <c r="E29" t="str" cm="1">
        <f t="array" ref="E29">VLOOKUP(LEFT(A29,10),LEFT('Parade Entries'!$B$2:$E$200,10),4,FALSE)</f>
        <v>Political</v>
      </c>
    </row>
    <row r="30" spans="1:5" ht="19.5" customHeight="1" thickTop="1" thickBot="1" x14ac:dyDescent="0.25">
      <c r="A30" s="219" t="s">
        <v>606</v>
      </c>
      <c r="B30" s="220" t="s">
        <v>128</v>
      </c>
      <c r="C30" s="220">
        <v>28</v>
      </c>
      <c r="D30" t="s">
        <v>4</v>
      </c>
      <c r="E30" t="str" cm="1">
        <f t="array" ref="E30">VLOOKUP(LEFT(A30,10),LEFT('Parade Entries'!$B$2:$E$200,10),4,FALSE)</f>
        <v>Charity</v>
      </c>
    </row>
    <row r="31" spans="1:5" ht="19.5" customHeight="1" thickTop="1" thickBot="1" x14ac:dyDescent="0.25">
      <c r="A31" s="219" t="s">
        <v>212</v>
      </c>
      <c r="B31" s="220" t="s">
        <v>213</v>
      </c>
      <c r="C31" s="220">
        <v>29</v>
      </c>
      <c r="D31" t="e">
        <v>#N/A</v>
      </c>
      <c r="E31" t="e" cm="1">
        <f t="array" ref="E31">VLOOKUP(LEFT(A31,10),LEFT('Parade Entries'!$B$2:$E$200,10),4,FALSE)</f>
        <v>#N/A</v>
      </c>
    </row>
    <row r="32" spans="1:5" ht="19.5" customHeight="1" thickTop="1" thickBot="1" x14ac:dyDescent="0.25">
      <c r="A32" s="222" t="s">
        <v>163</v>
      </c>
      <c r="B32" s="220" t="s">
        <v>164</v>
      </c>
      <c r="C32" s="220">
        <v>30</v>
      </c>
      <c r="D32" t="s">
        <v>934</v>
      </c>
      <c r="E32" t="str" cm="1">
        <f t="array" ref="E32">VLOOKUP(LEFT(A32,10),LEFT('Parade Entries'!$B$2:$E$200,10),4,FALSE)</f>
        <v>Marching B</v>
      </c>
    </row>
    <row r="33" spans="1:5" ht="19.5" customHeight="1" thickTop="1" thickBot="1" x14ac:dyDescent="0.25">
      <c r="A33" s="219" t="s">
        <v>88</v>
      </c>
      <c r="B33" s="220" t="s">
        <v>241</v>
      </c>
      <c r="C33" s="220">
        <v>31</v>
      </c>
      <c r="D33" t="s">
        <v>4</v>
      </c>
      <c r="E33" t="str" cm="1">
        <f t="array" ref="E33">VLOOKUP(LEFT(A33,10),LEFT('Parade Entries'!$B$2:$E$200,10),4,FALSE)</f>
        <v>Charity</v>
      </c>
    </row>
    <row r="34" spans="1:5" ht="19.5" customHeight="1" thickTop="1" thickBot="1" x14ac:dyDescent="0.25">
      <c r="A34" s="219" t="s">
        <v>127</v>
      </c>
      <c r="B34" s="220" t="s">
        <v>188</v>
      </c>
      <c r="C34" s="220">
        <v>32</v>
      </c>
      <c r="D34" t="e">
        <v>#N/A</v>
      </c>
      <c r="E34" t="str" cm="1">
        <f t="array" ref="E34">VLOOKUP(LEFT(A34,10),LEFT('Parade Entries'!$B$2:$E$200,10),4,FALSE)</f>
        <v>Charity</v>
      </c>
    </row>
    <row r="35" spans="1:5" ht="19.5" customHeight="1" thickTop="1" thickBot="1" x14ac:dyDescent="0.25">
      <c r="A35" s="219" t="s">
        <v>739</v>
      </c>
      <c r="B35" s="220" t="s">
        <v>220</v>
      </c>
      <c r="C35" s="220">
        <v>33</v>
      </c>
      <c r="D35" t="s">
        <v>3</v>
      </c>
      <c r="E35" t="str" cm="1">
        <f t="array" ref="E35">VLOOKUP(LEFT(A35,10),LEFT('Parade Entries'!$B$2:$E$200,10),4,FALSE)</f>
        <v>Commercial</v>
      </c>
    </row>
    <row r="36" spans="1:5" ht="19.5" customHeight="1" thickTop="1" thickBot="1" x14ac:dyDescent="0.25">
      <c r="A36" s="219" t="s">
        <v>219</v>
      </c>
      <c r="B36" s="220" t="s">
        <v>142</v>
      </c>
      <c r="C36" s="220">
        <v>34</v>
      </c>
      <c r="D36" t="s">
        <v>5</v>
      </c>
      <c r="E36" t="str" cm="1">
        <f t="array" ref="E36">VLOOKUP(LEFT(A36,10),LEFT('Parade Entries'!$B$2:$E$200,10),4,FALSE)</f>
        <v>Political</v>
      </c>
    </row>
    <row r="37" spans="1:5" ht="19.5" customHeight="1" thickTop="1" thickBot="1" x14ac:dyDescent="0.25">
      <c r="A37" s="219" t="s">
        <v>189</v>
      </c>
      <c r="B37" s="220" t="s">
        <v>122</v>
      </c>
      <c r="C37" s="220">
        <v>35</v>
      </c>
      <c r="D37" t="s">
        <v>3</v>
      </c>
      <c r="E37" t="str" cm="1">
        <f t="array" ref="E37">VLOOKUP(LEFT(A37,10),LEFT('Parade Entries'!$B$2:$E$200,10),4,FALSE)</f>
        <v>Commercial</v>
      </c>
    </row>
    <row r="38" spans="1:5" ht="19.5" customHeight="1" thickTop="1" thickBot="1" x14ac:dyDescent="0.25">
      <c r="A38" s="219" t="s">
        <v>636</v>
      </c>
      <c r="B38" s="220" t="s">
        <v>166</v>
      </c>
      <c r="C38" s="220">
        <v>36</v>
      </c>
      <c r="D38" t="s">
        <v>4</v>
      </c>
      <c r="E38" t="str" cm="1">
        <f t="array" ref="E38">VLOOKUP(LEFT(A38,10),LEFT('Parade Entries'!$B$2:$E$200,10),4,FALSE)</f>
        <v>Charity</v>
      </c>
    </row>
    <row r="39" spans="1:5" ht="19.5" customHeight="1" thickTop="1" thickBot="1" x14ac:dyDescent="0.25">
      <c r="A39" s="219" t="s">
        <v>76</v>
      </c>
      <c r="B39" s="220" t="s">
        <v>166</v>
      </c>
      <c r="C39" s="220">
        <v>37</v>
      </c>
      <c r="D39" t="e">
        <v>#N/A</v>
      </c>
      <c r="E39" t="e" cm="1">
        <f t="array" ref="E39">VLOOKUP(LEFT(A39,10),LEFT('Parade Entries'!$B$2:$E$200,10),4,FALSE)</f>
        <v>#N/A</v>
      </c>
    </row>
    <row r="40" spans="1:5" ht="19.5" customHeight="1" thickTop="1" thickBot="1" x14ac:dyDescent="0.25">
      <c r="A40" s="222" t="s">
        <v>366</v>
      </c>
      <c r="B40" s="220" t="s">
        <v>126</v>
      </c>
      <c r="C40" s="220">
        <v>38</v>
      </c>
      <c r="D40" t="e">
        <v>#N/A</v>
      </c>
      <c r="E40" t="e" cm="1">
        <f t="array" ref="E40">VLOOKUP(LEFT(A40,10),LEFT('Parade Entries'!$B$2:$E$200,10),4,FALSE)</f>
        <v>#N/A</v>
      </c>
    </row>
    <row r="41" spans="1:5" ht="19.5" customHeight="1" thickTop="1" thickBot="1" x14ac:dyDescent="0.25">
      <c r="A41" s="219" t="s">
        <v>66</v>
      </c>
      <c r="B41" s="220" t="s">
        <v>196</v>
      </c>
      <c r="C41" s="220">
        <v>39</v>
      </c>
      <c r="D41" t="s">
        <v>3</v>
      </c>
      <c r="E41" t="str" cm="1">
        <f t="array" ref="E41">VLOOKUP(LEFT(A41,10),LEFT('Parade Entries'!$B$2:$E$200,10),4,FALSE)</f>
        <v>Commercial</v>
      </c>
    </row>
    <row r="42" spans="1:5" ht="19.5" customHeight="1" thickTop="1" thickBot="1" x14ac:dyDescent="0.25">
      <c r="A42" s="219" t="s">
        <v>832</v>
      </c>
      <c r="B42" s="220" t="s">
        <v>115</v>
      </c>
      <c r="C42" s="220">
        <v>40</v>
      </c>
      <c r="D42" t="s">
        <v>3</v>
      </c>
      <c r="E42" t="str" cm="1">
        <f t="array" ref="E42">VLOOKUP(LEFT(A42,10),LEFT('Parade Entries'!$B$2:$E$200,10),4,FALSE)</f>
        <v>Commercial</v>
      </c>
    </row>
    <row r="43" spans="1:5" ht="19.5" customHeight="1" thickTop="1" thickBot="1" x14ac:dyDescent="0.25">
      <c r="A43" s="300" t="s">
        <v>432</v>
      </c>
      <c r="B43" s="220" t="s">
        <v>190</v>
      </c>
      <c r="C43" s="220">
        <v>41</v>
      </c>
      <c r="D43" t="s">
        <v>4</v>
      </c>
      <c r="E43" t="str" cm="1">
        <f t="array" ref="E43">VLOOKUP(LEFT(A43,10),LEFT('Parade Entries'!$B$2:$E$200,10),4,FALSE)</f>
        <v>Charity</v>
      </c>
    </row>
    <row r="44" spans="1:5" ht="19.5" customHeight="1" thickTop="1" thickBot="1" x14ac:dyDescent="0.25">
      <c r="A44" s="219" t="s">
        <v>153</v>
      </c>
      <c r="B44" s="220" t="s">
        <v>154</v>
      </c>
      <c r="C44" s="220">
        <v>42</v>
      </c>
      <c r="D44" t="s">
        <v>3</v>
      </c>
      <c r="E44" t="str" cm="1">
        <f t="array" ref="E44">VLOOKUP(LEFT(A44,10),LEFT('Parade Entries'!$B$2:$E$200,10),4,FALSE)</f>
        <v>Commercial</v>
      </c>
    </row>
    <row r="45" spans="1:5" ht="19.5" customHeight="1" thickTop="1" thickBot="1" x14ac:dyDescent="0.25">
      <c r="A45" s="219" t="s">
        <v>676</v>
      </c>
      <c r="B45" s="220" t="s">
        <v>194</v>
      </c>
      <c r="C45" s="220">
        <v>43</v>
      </c>
      <c r="D45" t="s">
        <v>4</v>
      </c>
      <c r="E45" t="str" cm="1">
        <f t="array" ref="E45">VLOOKUP(LEFT(A45,10),LEFT('Parade Entries'!$B$2:$E$200,10),4,FALSE)</f>
        <v>Charity</v>
      </c>
    </row>
    <row r="46" spans="1:5" ht="19.5" customHeight="1" thickTop="1" thickBot="1" x14ac:dyDescent="0.25">
      <c r="A46" s="219" t="s">
        <v>245</v>
      </c>
      <c r="B46" s="220" t="s">
        <v>367</v>
      </c>
      <c r="C46" s="220">
        <v>44</v>
      </c>
      <c r="D46" t="e">
        <v>#N/A</v>
      </c>
      <c r="E46" t="e" cm="1">
        <f t="array" ref="E46">VLOOKUP(LEFT(A46,10),LEFT('Parade Entries'!$B$2:$E$200,10),4,FALSE)</f>
        <v>#N/A</v>
      </c>
    </row>
    <row r="47" spans="1:5" ht="19.5" customHeight="1" thickTop="1" thickBot="1" x14ac:dyDescent="0.25">
      <c r="A47" s="222" t="s">
        <v>141</v>
      </c>
      <c r="B47" s="220" t="s">
        <v>368</v>
      </c>
      <c r="C47" s="220">
        <v>45</v>
      </c>
      <c r="D47" t="e">
        <v>#N/A</v>
      </c>
      <c r="E47" t="e" cm="1">
        <f t="array" ref="E47">VLOOKUP(LEFT(A47,10),LEFT('Parade Entries'!$B$2:$E$200,10),4,FALSE)</f>
        <v>#N/A</v>
      </c>
    </row>
    <row r="48" spans="1:5" ht="19.5" customHeight="1" thickTop="1" thickBot="1" x14ac:dyDescent="0.25">
      <c r="A48" s="219" t="s">
        <v>244</v>
      </c>
      <c r="B48" s="220" t="s">
        <v>369</v>
      </c>
      <c r="C48" s="220">
        <v>46</v>
      </c>
      <c r="D48" t="s">
        <v>3</v>
      </c>
      <c r="E48" t="str" cm="1">
        <f t="array" ref="E48">VLOOKUP(LEFT(A48,10),LEFT('Parade Entries'!$B$2:$E$200,10),4,FALSE)</f>
        <v>Commercial</v>
      </c>
    </row>
    <row r="49" spans="1:5" ht="19.5" customHeight="1" thickTop="1" thickBot="1" x14ac:dyDescent="0.25">
      <c r="A49" s="219" t="s">
        <v>118</v>
      </c>
      <c r="B49" s="220" t="s">
        <v>370</v>
      </c>
      <c r="C49" s="220">
        <v>47</v>
      </c>
      <c r="D49" t="s">
        <v>4</v>
      </c>
      <c r="E49" t="str" cm="1">
        <f t="array" ref="E49">VLOOKUP(LEFT(A49,10),LEFT('Parade Entries'!$B$2:$E$200,10),4,FALSE)</f>
        <v>Charity</v>
      </c>
    </row>
    <row r="50" spans="1:5" ht="19.5" customHeight="1" thickTop="1" thickBot="1" x14ac:dyDescent="0.25">
      <c r="A50" s="219" t="s">
        <v>371</v>
      </c>
      <c r="B50" s="220" t="s">
        <v>124</v>
      </c>
      <c r="C50" s="220">
        <v>48</v>
      </c>
      <c r="D50" t="e">
        <v>#N/A</v>
      </c>
      <c r="E50" t="e" cm="1">
        <f t="array" ref="E50">VLOOKUP(LEFT(A50,10),LEFT('Parade Entries'!$B$2:$E$200,10),4,FALSE)</f>
        <v>#N/A</v>
      </c>
    </row>
    <row r="51" spans="1:5" ht="19.5" customHeight="1" thickTop="1" thickBot="1" x14ac:dyDescent="0.25">
      <c r="A51" s="219" t="s">
        <v>372</v>
      </c>
      <c r="B51" s="220" t="s">
        <v>200</v>
      </c>
      <c r="C51" s="220">
        <v>49</v>
      </c>
      <c r="D51" t="e">
        <v>#N/A</v>
      </c>
      <c r="E51" t="e" cm="1">
        <f t="array" ref="E51">VLOOKUP(LEFT(A51,10),LEFT('Parade Entries'!$B$2:$E$200,10),4,FALSE)</f>
        <v>#N/A</v>
      </c>
    </row>
    <row r="52" spans="1:5" ht="19.5" customHeight="1" thickTop="1" thickBot="1" x14ac:dyDescent="0.25">
      <c r="A52" s="219" t="s">
        <v>373</v>
      </c>
      <c r="B52" s="220" t="s">
        <v>156</v>
      </c>
      <c r="C52" s="220">
        <v>50</v>
      </c>
      <c r="D52" t="e">
        <v>#N/A</v>
      </c>
      <c r="E52" t="e" cm="1">
        <f t="array" ref="E52">VLOOKUP(LEFT(A52,10),LEFT('Parade Entries'!$B$2:$E$200,10),4,FALSE)</f>
        <v>#N/A</v>
      </c>
    </row>
    <row r="53" spans="1:5" ht="19.5" customHeight="1" thickTop="1" thickBot="1" x14ac:dyDescent="0.25">
      <c r="A53" s="219" t="s">
        <v>374</v>
      </c>
      <c r="B53" s="220" t="s">
        <v>246</v>
      </c>
      <c r="C53" s="220">
        <v>51</v>
      </c>
      <c r="D53" t="e">
        <v>#N/A</v>
      </c>
      <c r="E53" t="e" cm="1">
        <f t="array" ref="E53">VLOOKUP(LEFT(A53,10),LEFT('Parade Entries'!$B$2:$E$200,10),4,FALSE)</f>
        <v>#N/A</v>
      </c>
    </row>
    <row r="54" spans="1:5" ht="19.5" customHeight="1" thickTop="1" thickBot="1" x14ac:dyDescent="0.25">
      <c r="A54" s="219" t="s">
        <v>375</v>
      </c>
      <c r="B54" s="220" t="s">
        <v>119</v>
      </c>
      <c r="C54" s="220">
        <v>52</v>
      </c>
      <c r="D54" t="s">
        <v>4</v>
      </c>
      <c r="E54" t="str" cm="1">
        <f t="array" ref="E54">VLOOKUP(LEFT(A54,10),LEFT('Parade Entries'!$B$2:$E$200,10),4,FALSE)</f>
        <v>Charity</v>
      </c>
    </row>
    <row r="55" spans="1:5" ht="19.5" customHeight="1" thickTop="1" thickBot="1" x14ac:dyDescent="0.25">
      <c r="A55" s="222" t="s">
        <v>159</v>
      </c>
      <c r="B55" s="220" t="s">
        <v>376</v>
      </c>
      <c r="C55" s="220">
        <v>53</v>
      </c>
      <c r="D55" t="e">
        <v>#N/A</v>
      </c>
      <c r="E55" t="e" cm="1">
        <f t="array" ref="E55">VLOOKUP(LEFT(A55,10),LEFT('Parade Entries'!$B$2:$E$200,10),4,FALSE)</f>
        <v>#N/A</v>
      </c>
    </row>
    <row r="56" spans="1:5" ht="19.5" customHeight="1" thickTop="1" thickBot="1" x14ac:dyDescent="0.25">
      <c r="A56" s="219" t="s">
        <v>377</v>
      </c>
      <c r="B56" s="220" t="s">
        <v>378</v>
      </c>
      <c r="C56" s="220">
        <v>54</v>
      </c>
      <c r="D56" t="e">
        <v>#N/A</v>
      </c>
      <c r="E56" t="e" cm="1">
        <f t="array" ref="E56">VLOOKUP(LEFT(A56,10),LEFT('Parade Entries'!$B$2:$E$200,10),4,FALSE)</f>
        <v>#N/A</v>
      </c>
    </row>
    <row r="57" spans="1:5" ht="19.5" customHeight="1" thickTop="1" thickBot="1" x14ac:dyDescent="0.25">
      <c r="A57" s="219" t="s">
        <v>379</v>
      </c>
      <c r="B57" s="220" t="s">
        <v>207</v>
      </c>
      <c r="C57" s="220">
        <v>55</v>
      </c>
      <c r="D57" t="e">
        <v>#N/A</v>
      </c>
      <c r="E57" t="e" cm="1">
        <f t="array" ref="E57">VLOOKUP(LEFT(A57,10),LEFT('Parade Entries'!$B$2:$E$200,10),4,FALSE)</f>
        <v>#N/A</v>
      </c>
    </row>
    <row r="58" spans="1:5" ht="19.5" customHeight="1" thickTop="1" thickBot="1" x14ac:dyDescent="0.25">
      <c r="A58" s="219" t="s">
        <v>380</v>
      </c>
      <c r="B58" s="220" t="s">
        <v>150</v>
      </c>
      <c r="C58" s="220">
        <v>56</v>
      </c>
      <c r="D58" t="e">
        <v>#N/A</v>
      </c>
      <c r="E58" t="e" cm="1">
        <f t="array" ref="E58">VLOOKUP(LEFT(A58,10),LEFT('Parade Entries'!$B$2:$E$200,10),4,FALSE)</f>
        <v>#N/A</v>
      </c>
    </row>
    <row r="59" spans="1:5" ht="19.5" customHeight="1" thickTop="1" thickBot="1" x14ac:dyDescent="0.25">
      <c r="A59" s="219" t="s">
        <v>171</v>
      </c>
      <c r="B59" s="220" t="s">
        <v>381</v>
      </c>
      <c r="C59" s="220">
        <v>57</v>
      </c>
      <c r="D59" t="s">
        <v>3</v>
      </c>
      <c r="E59" t="str" cm="1">
        <f t="array" ref="E59">VLOOKUP(LEFT(A59,10),LEFT('Parade Entries'!$B$2:$E$200,10),4,FALSE)</f>
        <v>Commercial</v>
      </c>
    </row>
    <row r="60" spans="1:5" ht="19.5" customHeight="1" thickTop="1" thickBot="1" x14ac:dyDescent="0.25">
      <c r="A60" s="219" t="s">
        <v>382</v>
      </c>
      <c r="B60" s="220" t="s">
        <v>383</v>
      </c>
      <c r="C60" s="220">
        <v>58</v>
      </c>
      <c r="D60" t="e">
        <v>#N/A</v>
      </c>
      <c r="E60" t="e" cm="1">
        <f t="array" ref="E60">VLOOKUP(LEFT(A60,10),LEFT('Parade Entries'!$B$2:$E$200,10),4,FALSE)</f>
        <v>#N/A</v>
      </c>
    </row>
    <row r="61" spans="1:5" ht="19.5" customHeight="1" thickTop="1" thickBot="1" x14ac:dyDescent="0.25">
      <c r="A61" s="222" t="s">
        <v>60</v>
      </c>
      <c r="B61" s="220" t="s">
        <v>132</v>
      </c>
      <c r="C61" s="220">
        <v>59</v>
      </c>
      <c r="D61" t="s">
        <v>934</v>
      </c>
      <c r="E61" t="str" cm="1">
        <f t="array" ref="E61">VLOOKUP(LEFT(A61,10),LEFT('Parade Entries'!$B$2:$E$200,10),4,FALSE)</f>
        <v>Marching B</v>
      </c>
    </row>
    <row r="62" spans="1:5" ht="19.5" customHeight="1" thickTop="1" thickBot="1" x14ac:dyDescent="0.25">
      <c r="A62" s="219" t="s">
        <v>56</v>
      </c>
      <c r="B62" s="220" t="s">
        <v>97</v>
      </c>
      <c r="C62" s="220">
        <v>60</v>
      </c>
      <c r="D62" t="s">
        <v>3</v>
      </c>
      <c r="E62" t="str" cm="1">
        <f t="array" ref="E62">VLOOKUP(LEFT(A62,10),LEFT('Parade Entries'!$B$2:$E$200,10),4,FALSE)</f>
        <v>Commercial</v>
      </c>
    </row>
    <row r="63" spans="1:5" ht="19.5" customHeight="1" thickTop="1" thickBot="1" x14ac:dyDescent="0.25">
      <c r="A63" s="219" t="s">
        <v>384</v>
      </c>
      <c r="B63" s="220" t="s">
        <v>99</v>
      </c>
      <c r="C63" s="220">
        <v>61</v>
      </c>
      <c r="D63" t="e">
        <v>#N/A</v>
      </c>
      <c r="E63" t="e" cm="1">
        <f t="array" ref="E63">VLOOKUP(LEFT(A63,10),LEFT('Parade Entries'!$B$2:$E$200,10),4,FALSE)</f>
        <v>#N/A</v>
      </c>
    </row>
    <row r="64" spans="1:5" ht="19.5" customHeight="1" thickTop="1" thickBot="1" x14ac:dyDescent="0.25">
      <c r="A64" s="219" t="s">
        <v>90</v>
      </c>
      <c r="B64" s="220" t="s">
        <v>385</v>
      </c>
      <c r="C64" s="220">
        <v>62</v>
      </c>
      <c r="D64" t="s">
        <v>4</v>
      </c>
      <c r="E64" t="str" cm="1">
        <f t="array" ref="E64">VLOOKUP(LEFT(A64,10),LEFT('Parade Entries'!$B$2:$E$200,10),4,FALSE)</f>
        <v>Charity</v>
      </c>
    </row>
    <row r="65" spans="1:5" ht="19.5" customHeight="1" thickTop="1" thickBot="1" x14ac:dyDescent="0.25">
      <c r="A65" s="219" t="s">
        <v>386</v>
      </c>
      <c r="B65" s="220" t="s">
        <v>387</v>
      </c>
      <c r="C65" s="220">
        <v>63</v>
      </c>
      <c r="D65" t="s">
        <v>4</v>
      </c>
      <c r="E65" t="str" cm="1">
        <f t="array" ref="E65">VLOOKUP(LEFT(A65,10),LEFT('Parade Entries'!$B$2:$E$200,10),4,FALSE)</f>
        <v>Charity</v>
      </c>
    </row>
    <row r="66" spans="1:5" ht="19.5" customHeight="1" thickTop="1" thickBot="1" x14ac:dyDescent="0.25">
      <c r="A66" s="219" t="s">
        <v>388</v>
      </c>
      <c r="B66" s="220" t="s">
        <v>389</v>
      </c>
      <c r="C66" s="220">
        <v>64</v>
      </c>
      <c r="D66" t="e">
        <v>#N/A</v>
      </c>
      <c r="E66" t="e" cm="1">
        <f t="array" ref="E66">VLOOKUP(LEFT(A66,10),LEFT('Parade Entries'!$B$2:$E$200,10),4,FALSE)</f>
        <v>#N/A</v>
      </c>
    </row>
    <row r="67" spans="1:5" ht="19.5" customHeight="1" thickTop="1" thickBot="1" x14ac:dyDescent="0.25">
      <c r="A67" s="219" t="s">
        <v>390</v>
      </c>
      <c r="B67" s="220" t="s">
        <v>391</v>
      </c>
      <c r="C67" s="220">
        <v>65</v>
      </c>
      <c r="D67" t="e">
        <v>#N/A</v>
      </c>
      <c r="E67" t="e" cm="1">
        <f t="array" ref="E67">VLOOKUP(LEFT(A67,10),LEFT('Parade Entries'!$B$2:$E$200,10),4,FALSE)</f>
        <v>#N/A</v>
      </c>
    </row>
    <row r="68" spans="1:5" ht="19.5" customHeight="1" thickTop="1" thickBot="1" x14ac:dyDescent="0.25">
      <c r="A68" s="219" t="s">
        <v>392</v>
      </c>
      <c r="B68" s="220" t="s">
        <v>393</v>
      </c>
      <c r="C68" s="220">
        <v>66</v>
      </c>
      <c r="D68" t="e">
        <v>#N/A</v>
      </c>
      <c r="E68" t="e" cm="1">
        <f t="array" ref="E68">VLOOKUP(LEFT(A68,10),LEFT('Parade Entries'!$B$2:$E$200,10),4,FALSE)</f>
        <v>#N/A</v>
      </c>
    </row>
    <row r="69" spans="1:5" ht="19.5" customHeight="1" thickTop="1" thickBot="1" x14ac:dyDescent="0.25">
      <c r="A69" s="219" t="s">
        <v>234</v>
      </c>
      <c r="B69" s="220" t="s">
        <v>394</v>
      </c>
      <c r="C69" s="220">
        <v>67</v>
      </c>
      <c r="D69" t="s">
        <v>3</v>
      </c>
      <c r="E69" t="str" cm="1">
        <f t="array" ref="E69">VLOOKUP(LEFT(A69,10),LEFT('Parade Entries'!$B$2:$E$200,10),4,FALSE)</f>
        <v>Commercial</v>
      </c>
    </row>
    <row r="70" spans="1:5" ht="19.5" customHeight="1" thickTop="1" thickBot="1" x14ac:dyDescent="0.25">
      <c r="A70" s="219" t="s">
        <v>209</v>
      </c>
      <c r="B70" s="220" t="s">
        <v>210</v>
      </c>
      <c r="C70" s="220">
        <v>68</v>
      </c>
      <c r="D70" t="s">
        <v>5</v>
      </c>
      <c r="E70" t="str" cm="1">
        <f t="array" ref="E70">VLOOKUP(LEFT(A70,10),LEFT('Parade Entries'!$B$2:$E$200,10),4,FALSE)</f>
        <v>Political</v>
      </c>
    </row>
    <row r="71" spans="1:5" ht="19.5" customHeight="1" thickTop="1" thickBot="1" x14ac:dyDescent="0.25">
      <c r="A71" s="219" t="s">
        <v>395</v>
      </c>
      <c r="B71" s="220" t="s">
        <v>198</v>
      </c>
      <c r="C71" s="220">
        <v>69</v>
      </c>
      <c r="D71" t="s">
        <v>3</v>
      </c>
      <c r="E71" t="str" cm="1">
        <f t="array" ref="E71">VLOOKUP(LEFT(A71,10),LEFT('Parade Entries'!$B$2:$E$200,10),4,FALSE)</f>
        <v>Commercial</v>
      </c>
    </row>
    <row r="72" spans="1:5" ht="19.5" customHeight="1" thickTop="1" thickBot="1" x14ac:dyDescent="0.25">
      <c r="A72" s="219" t="s">
        <v>396</v>
      </c>
      <c r="B72" s="220" t="s">
        <v>177</v>
      </c>
      <c r="C72" s="220">
        <v>70</v>
      </c>
      <c r="D72" t="e">
        <v>#N/A</v>
      </c>
      <c r="E72" t="e" cm="1">
        <f t="array" ref="E72">VLOOKUP(LEFT(A72,10),LEFT('Parade Entries'!$B$2:$E$200,10),4,FALSE)</f>
        <v>#N/A</v>
      </c>
    </row>
    <row r="73" spans="1:5" ht="19.5" customHeight="1" thickTop="1" thickBot="1" x14ac:dyDescent="0.25">
      <c r="A73" s="219" t="s">
        <v>61</v>
      </c>
      <c r="B73" s="220" t="s">
        <v>111</v>
      </c>
      <c r="C73" s="220">
        <v>71</v>
      </c>
      <c r="D73" t="s">
        <v>3</v>
      </c>
      <c r="E73" t="str" cm="1">
        <f t="array" ref="E73">VLOOKUP(LEFT(A73,10),LEFT('Parade Entries'!$B$2:$E$200,10),4,FALSE)</f>
        <v>Commercial</v>
      </c>
    </row>
    <row r="74" spans="1:5" ht="19.5" customHeight="1" thickTop="1" thickBot="1" x14ac:dyDescent="0.25">
      <c r="A74" s="219" t="s">
        <v>397</v>
      </c>
      <c r="B74" s="220" t="s">
        <v>254</v>
      </c>
      <c r="C74" s="220">
        <v>72</v>
      </c>
      <c r="D74" t="e">
        <v>#N/A</v>
      </c>
      <c r="E74" t="e" cm="1">
        <f t="array" ref="E74">VLOOKUP(LEFT(A74,10),LEFT('Parade Entries'!$B$2:$E$200,10),4,FALSE)</f>
        <v>#N/A</v>
      </c>
    </row>
    <row r="75" spans="1:5" ht="19.5" customHeight="1" thickTop="1" thickBot="1" x14ac:dyDescent="0.25">
      <c r="A75" s="219" t="s">
        <v>398</v>
      </c>
      <c r="B75" s="220" t="s">
        <v>230</v>
      </c>
      <c r="C75" s="220">
        <v>73</v>
      </c>
      <c r="D75" t="e">
        <v>#N/A</v>
      </c>
      <c r="E75" t="str" cm="1">
        <f t="array" ref="E75">VLOOKUP(LEFT(A75,10),LEFT('Parade Entries'!$B$2:$E$200,10),4,FALSE)</f>
        <v>Charity</v>
      </c>
    </row>
    <row r="76" spans="1:5" ht="19.5" customHeight="1" thickTop="1" thickBot="1" x14ac:dyDescent="0.25">
      <c r="A76" s="219" t="s">
        <v>399</v>
      </c>
      <c r="B76" s="220" t="s">
        <v>235</v>
      </c>
      <c r="C76" s="220">
        <v>74</v>
      </c>
      <c r="D76" t="e">
        <v>#N/A</v>
      </c>
      <c r="E76" t="e" cm="1">
        <f t="array" ref="E76">VLOOKUP(LEFT(A76,10),LEFT('Parade Entries'!$B$2:$E$200,10),4,FALSE)</f>
        <v>#N/A</v>
      </c>
    </row>
    <row r="77" spans="1:5" ht="19.5" customHeight="1" thickTop="1" thickBot="1" x14ac:dyDescent="0.25">
      <c r="A77" s="219" t="s">
        <v>229</v>
      </c>
      <c r="B77" s="220" t="s">
        <v>237</v>
      </c>
      <c r="C77" s="220">
        <v>75</v>
      </c>
      <c r="D77" t="e">
        <v>#N/A</v>
      </c>
      <c r="E77" t="e" cm="1">
        <f t="array" ref="E77">VLOOKUP(LEFT(A77,10),LEFT('Parade Entries'!$B$2:$E$200,10),4,FALSE)</f>
        <v>#N/A</v>
      </c>
    </row>
    <row r="78" spans="1:5" ht="19.5" customHeight="1" thickTop="1" thickBot="1" x14ac:dyDescent="0.25">
      <c r="A78" s="219" t="s">
        <v>75</v>
      </c>
      <c r="B78" s="220" t="s">
        <v>400</v>
      </c>
      <c r="C78" s="220">
        <v>76</v>
      </c>
      <c r="D78" t="e">
        <v>#N/A</v>
      </c>
      <c r="E78" t="e" cm="1">
        <f t="array" ref="E78">VLOOKUP(LEFT(A78,10),LEFT('Parade Entries'!$B$2:$E$200,10),4,FALSE)</f>
        <v>#N/A</v>
      </c>
    </row>
    <row r="79" spans="1:5" ht="19.5" customHeight="1" thickTop="1" thickBot="1" x14ac:dyDescent="0.25">
      <c r="A79" s="219" t="s">
        <v>151</v>
      </c>
      <c r="B79" s="220" t="s">
        <v>152</v>
      </c>
      <c r="C79" s="220">
        <v>77</v>
      </c>
      <c r="D79" t="s">
        <v>3</v>
      </c>
      <c r="E79" t="str" cm="1">
        <f t="array" ref="E79">VLOOKUP(LEFT(A79,10),LEFT('Parade Entries'!$B$2:$E$200,10),4,FALSE)</f>
        <v>Commercial</v>
      </c>
    </row>
    <row r="80" spans="1:5" ht="19.5" customHeight="1" thickTop="1" thickBot="1" x14ac:dyDescent="0.25">
      <c r="A80" s="219" t="s">
        <v>401</v>
      </c>
      <c r="B80" s="220" t="s">
        <v>101</v>
      </c>
      <c r="C80" s="220">
        <v>78</v>
      </c>
      <c r="D80" t="s">
        <v>4</v>
      </c>
      <c r="E80" t="str" cm="1">
        <f t="array" ref="E80">VLOOKUP(LEFT(A80,10),LEFT('Parade Entries'!$B$2:$E$200,10),4,FALSE)</f>
        <v>Charity</v>
      </c>
    </row>
    <row r="81" spans="1:5" ht="19.5" customHeight="1" thickTop="1" thickBot="1" x14ac:dyDescent="0.25">
      <c r="A81" s="219" t="s">
        <v>402</v>
      </c>
      <c r="B81" s="220" t="s">
        <v>101</v>
      </c>
      <c r="C81" s="220">
        <v>79</v>
      </c>
      <c r="D81" t="e">
        <v>#N/A</v>
      </c>
      <c r="E81" t="e" cm="1">
        <f t="array" ref="E81">VLOOKUP(LEFT(A81,10),LEFT('Parade Entries'!$B$2:$E$200,10),4,FALSE)</f>
        <v>#N/A</v>
      </c>
    </row>
    <row r="82" spans="1:5" ht="19.5" customHeight="1" thickTop="1" thickBot="1" x14ac:dyDescent="0.25">
      <c r="A82" s="219" t="s">
        <v>182</v>
      </c>
      <c r="B82" s="220" t="s">
        <v>183</v>
      </c>
      <c r="C82" s="220">
        <v>80</v>
      </c>
      <c r="D82" t="e">
        <v>#N/A</v>
      </c>
      <c r="E82" t="e" cm="1">
        <f t="array" ref="E82">VLOOKUP(LEFT(A82,10),LEFT('Parade Entries'!$B$2:$E$200,10),4,FALSE)</f>
        <v>#N/A</v>
      </c>
    </row>
    <row r="83" spans="1:5" ht="19.5" customHeight="1" thickTop="1" thickBot="1" x14ac:dyDescent="0.25">
      <c r="A83" s="219" t="s">
        <v>403</v>
      </c>
      <c r="B83" s="220" t="s">
        <v>250</v>
      </c>
      <c r="C83" s="220">
        <v>81</v>
      </c>
      <c r="D83" t="e">
        <v>#N/A</v>
      </c>
      <c r="E83" t="e" cm="1">
        <f t="array" ref="E83">VLOOKUP(LEFT(A83,10),LEFT('Parade Entries'!$B$2:$E$200,10),4,FALSE)</f>
        <v>#N/A</v>
      </c>
    </row>
    <row r="84" spans="1:5" ht="19.5" customHeight="1" thickTop="1" thickBot="1" x14ac:dyDescent="0.25">
      <c r="A84" s="219" t="s">
        <v>404</v>
      </c>
      <c r="B84" s="220" t="s">
        <v>179</v>
      </c>
      <c r="C84" s="220">
        <v>82</v>
      </c>
      <c r="D84" t="e">
        <v>#N/A</v>
      </c>
      <c r="E84" t="e" cm="1">
        <f t="array" ref="E84">VLOOKUP(LEFT(A84,10),LEFT('Parade Entries'!$B$2:$E$200,10),4,FALSE)</f>
        <v>#N/A</v>
      </c>
    </row>
    <row r="85" spans="1:5" ht="19.5" customHeight="1" thickTop="1" thickBot="1" x14ac:dyDescent="0.25">
      <c r="A85" s="219" t="s">
        <v>405</v>
      </c>
      <c r="B85" s="220" t="s">
        <v>105</v>
      </c>
      <c r="C85" s="220">
        <v>83</v>
      </c>
      <c r="D85" t="e">
        <v>#N/A</v>
      </c>
      <c r="E85" t="e" cm="1">
        <f t="array" ref="E85">VLOOKUP(LEFT(A85,10),LEFT('Parade Entries'!$B$2:$E$200,10),4,FALSE)</f>
        <v>#N/A</v>
      </c>
    </row>
    <row r="86" spans="1:5" ht="19.5" customHeight="1" thickTop="1" thickBot="1" x14ac:dyDescent="0.25">
      <c r="A86" s="219" t="s">
        <v>406</v>
      </c>
      <c r="B86" s="220" t="s">
        <v>74</v>
      </c>
      <c r="C86" s="220">
        <v>84</v>
      </c>
      <c r="D86" t="s">
        <v>3</v>
      </c>
      <c r="E86" t="str" cm="1">
        <f t="array" ref="E86">VLOOKUP(LEFT(A86,10),LEFT('Parade Entries'!$B$2:$E$200,10),4,FALSE)</f>
        <v>Commercial</v>
      </c>
    </row>
    <row r="87" spans="1:5" ht="19.5" customHeight="1" thickTop="1" thickBot="1" x14ac:dyDescent="0.25">
      <c r="A87" s="219" t="s">
        <v>407</v>
      </c>
      <c r="B87" s="220" t="s">
        <v>239</v>
      </c>
      <c r="C87" s="220">
        <v>85</v>
      </c>
      <c r="D87" t="s">
        <v>4</v>
      </c>
      <c r="E87" t="str" cm="1">
        <f t="array" ref="E87">VLOOKUP(LEFT(A87,10),LEFT('Parade Entries'!$B$2:$E$200,10),4,FALSE)</f>
        <v>Charity</v>
      </c>
    </row>
    <row r="88" spans="1:5" ht="19.5" customHeight="1" thickTop="1" thickBot="1" x14ac:dyDescent="0.25">
      <c r="A88" s="219" t="s">
        <v>191</v>
      </c>
      <c r="B88" s="220" t="s">
        <v>204</v>
      </c>
      <c r="C88" s="220">
        <v>86</v>
      </c>
      <c r="D88" t="e">
        <v>#N/A</v>
      </c>
      <c r="E88" t="e" cm="1">
        <f t="array" ref="E88">VLOOKUP(LEFT(A88,10),LEFT('Parade Entries'!$B$2:$E$200,10),4,FALSE)</f>
        <v>#N/A</v>
      </c>
    </row>
    <row r="89" spans="1:5" ht="19.5" customHeight="1" thickTop="1" thickBot="1" x14ac:dyDescent="0.25">
      <c r="A89" s="219" t="s">
        <v>408</v>
      </c>
      <c r="B89" s="220" t="s">
        <v>117</v>
      </c>
      <c r="C89" s="220">
        <v>87</v>
      </c>
      <c r="D89" t="e">
        <v>#N/A</v>
      </c>
      <c r="E89" t="e" cm="1">
        <f t="array" ref="E89">VLOOKUP(LEFT(A89,10),LEFT('Parade Entries'!$B$2:$E$200,10),4,FALSE)</f>
        <v>#N/A</v>
      </c>
    </row>
    <row r="90" spans="1:5" ht="19.5" customHeight="1" thickTop="1" thickBot="1" x14ac:dyDescent="0.25">
      <c r="A90" s="219" t="s">
        <v>409</v>
      </c>
      <c r="B90" s="220" t="s">
        <v>71</v>
      </c>
      <c r="C90" s="220">
        <v>88</v>
      </c>
      <c r="D90" t="e">
        <v>#N/A</v>
      </c>
      <c r="E90" t="e" cm="1">
        <f t="array" ref="E90">VLOOKUP(LEFT(A90,10),LEFT('Parade Entries'!$B$2:$E$200,10),4,FALSE)</f>
        <v>#N/A</v>
      </c>
    </row>
    <row r="91" spans="1:5" ht="19.5" customHeight="1" thickTop="1" thickBot="1" x14ac:dyDescent="0.25">
      <c r="A91" s="219" t="s">
        <v>116</v>
      </c>
      <c r="B91" s="220" t="s">
        <v>138</v>
      </c>
      <c r="C91" s="220">
        <v>89</v>
      </c>
      <c r="D91" t="e">
        <v>#N/A</v>
      </c>
      <c r="E91" t="e" cm="1">
        <f t="array" ref="E91">VLOOKUP(LEFT(A91,10),LEFT('Parade Entries'!$B$2:$E$200,10),4,FALSE)</f>
        <v>#N/A</v>
      </c>
    </row>
    <row r="92" spans="1:5" ht="19.5" customHeight="1" thickTop="1" thickBot="1" x14ac:dyDescent="0.25">
      <c r="A92" s="219" t="s">
        <v>838</v>
      </c>
      <c r="B92" s="220" t="s">
        <v>224</v>
      </c>
      <c r="C92" s="220">
        <v>90</v>
      </c>
      <c r="D92" t="s">
        <v>3</v>
      </c>
      <c r="E92" t="str" cm="1">
        <f t="array" ref="E92">VLOOKUP(LEFT(A92,10),LEFT('Parade Entries'!$B$2:$E$200,10),4,FALSE)</f>
        <v>Commercial</v>
      </c>
    </row>
    <row r="93" spans="1:5" ht="19.5" customHeight="1" thickTop="1" thickBot="1" x14ac:dyDescent="0.25">
      <c r="A93" s="219" t="s">
        <v>410</v>
      </c>
      <c r="B93" s="220" t="s">
        <v>136</v>
      </c>
      <c r="C93" s="220">
        <v>91</v>
      </c>
      <c r="D93" t="e">
        <v>#N/A</v>
      </c>
      <c r="E93" t="e" cm="1">
        <f t="array" ref="E93">VLOOKUP(LEFT(A93,10),LEFT('Parade Entries'!$B$2:$E$200,10),4,FALSE)</f>
        <v>#N/A</v>
      </c>
    </row>
    <row r="94" spans="1:5" ht="19.5" customHeight="1" thickTop="1" thickBot="1" x14ac:dyDescent="0.25">
      <c r="A94" s="219" t="s">
        <v>135</v>
      </c>
      <c r="B94" s="220" t="s">
        <v>228</v>
      </c>
      <c r="C94" s="220">
        <v>92</v>
      </c>
      <c r="D94" t="e">
        <v>#N/A</v>
      </c>
      <c r="E94" t="e" cm="1">
        <f t="array" ref="E94">VLOOKUP(LEFT(A94,10),LEFT('Parade Entries'!$B$2:$E$200,10),4,FALSE)</f>
        <v>#N/A</v>
      </c>
    </row>
    <row r="95" spans="1:5" ht="19.5" customHeight="1" thickTop="1" thickBot="1" x14ac:dyDescent="0.25">
      <c r="A95" s="221" t="s">
        <v>411</v>
      </c>
      <c r="B95" s="220" t="s">
        <v>109</v>
      </c>
      <c r="C95" s="220">
        <v>93</v>
      </c>
      <c r="D95" t="s">
        <v>4</v>
      </c>
      <c r="E95" t="str" cm="1">
        <f t="array" ref="E95">VLOOKUP(LEFT(A95,10),LEFT('Parade Entries'!$B$2:$E$200,10),4,FALSE)</f>
        <v>Charity</v>
      </c>
    </row>
    <row r="96" spans="1:5" ht="19.5" customHeight="1" thickTop="1" thickBot="1" x14ac:dyDescent="0.25">
      <c r="A96" s="219" t="s">
        <v>541</v>
      </c>
      <c r="B96" s="220" t="s">
        <v>140</v>
      </c>
      <c r="C96" s="220">
        <v>94</v>
      </c>
      <c r="D96" t="s">
        <v>4</v>
      </c>
      <c r="E96" t="str" cm="1">
        <f t="array" ref="E96">VLOOKUP(LEFT(A96,10),LEFT('Parade Entries'!$B$2:$E$200,10),4,FALSE)</f>
        <v>Charity</v>
      </c>
    </row>
    <row r="97" spans="1:5" ht="19.5" customHeight="1" thickTop="1" thickBot="1" x14ac:dyDescent="0.25">
      <c r="A97" s="219" t="s">
        <v>412</v>
      </c>
      <c r="B97" s="220" t="s">
        <v>202</v>
      </c>
      <c r="C97" s="220">
        <v>95</v>
      </c>
      <c r="D97" t="e">
        <v>#N/A</v>
      </c>
      <c r="E97" t="str" cm="1">
        <f t="array" ref="E97">VLOOKUP(LEFT(A97,10),LEFT('Parade Entries'!$B$2:$E$200,10),4,FALSE)</f>
        <v>Charity</v>
      </c>
    </row>
    <row r="98" spans="1:5" ht="19.5" customHeight="1" thickTop="1" thickBot="1" x14ac:dyDescent="0.25">
      <c r="A98" s="300" t="s">
        <v>304</v>
      </c>
      <c r="B98" s="220" t="s">
        <v>248</v>
      </c>
      <c r="C98" s="220">
        <v>96</v>
      </c>
      <c r="D98" t="s">
        <v>3</v>
      </c>
      <c r="E98" t="str" cm="1">
        <f t="array" ref="E98">VLOOKUP(LEFT(A98,10),LEFT('Parade Entries'!$B$2:$E$200,10),4,FALSE)</f>
        <v>Commercial</v>
      </c>
    </row>
    <row r="99" spans="1:5" ht="19.5" customHeight="1" thickTop="1" thickBot="1" x14ac:dyDescent="0.25">
      <c r="A99" s="219" t="s">
        <v>413</v>
      </c>
      <c r="B99" s="220" t="s">
        <v>162</v>
      </c>
      <c r="C99" s="220">
        <v>97</v>
      </c>
      <c r="D99" t="e">
        <v>#N/A</v>
      </c>
      <c r="E99" t="e" cm="1">
        <f t="array" ref="E99">VLOOKUP(LEFT(A99,10),LEFT('Parade Entries'!$B$2:$E$200,10),4,FALSE)</f>
        <v>#N/A</v>
      </c>
    </row>
    <row r="100" spans="1:5" ht="19.5" customHeight="1" thickTop="1" thickBot="1" x14ac:dyDescent="0.25">
      <c r="A100" s="219" t="s">
        <v>414</v>
      </c>
      <c r="B100" s="220" t="s">
        <v>79</v>
      </c>
      <c r="C100" s="220">
        <v>98</v>
      </c>
      <c r="D100" t="e">
        <v>#N/A</v>
      </c>
      <c r="E100" t="e" cm="1">
        <f t="array" ref="E100">VLOOKUP(LEFT(A100,10),LEFT('Parade Entries'!$B$2:$E$200,10),4,FALSE)</f>
        <v>#N/A</v>
      </c>
    </row>
    <row r="101" spans="1:5" ht="19.5" customHeight="1" thickTop="1" thickBot="1" x14ac:dyDescent="0.25">
      <c r="A101" s="219" t="s">
        <v>459</v>
      </c>
      <c r="B101" s="220" t="s">
        <v>233</v>
      </c>
      <c r="C101" s="220">
        <v>99</v>
      </c>
      <c r="D101" t="s">
        <v>3</v>
      </c>
      <c r="E101" t="str" cm="1">
        <f t="array" ref="E101">VLOOKUP(LEFT(A101,10),LEFT('Parade Entries'!$B$2:$E$200,10),4,FALSE)</f>
        <v>Commercial</v>
      </c>
    </row>
    <row r="102" spans="1:5" ht="19.5" customHeight="1" thickTop="1" thickBot="1" x14ac:dyDescent="0.25">
      <c r="A102" s="219"/>
      <c r="B102" s="220" t="s">
        <v>181</v>
      </c>
      <c r="C102" s="220">
        <v>100</v>
      </c>
      <c r="D102" t="s">
        <v>935</v>
      </c>
      <c r="E102" t="str" cm="1">
        <f t="array" ref="E102">VLOOKUP(LEFT(A102,10),LEFT('Parade Entries'!$B$2:$E$200,10),4,FALSE)</f>
        <v/>
      </c>
    </row>
    <row r="103" spans="1:5" ht="19.5" customHeight="1" thickTop="1" thickBot="1" x14ac:dyDescent="0.25">
      <c r="A103" s="300" t="s">
        <v>301</v>
      </c>
      <c r="B103" s="220" t="s">
        <v>87</v>
      </c>
      <c r="C103" s="220">
        <v>101</v>
      </c>
      <c r="D103" t="s">
        <v>3</v>
      </c>
      <c r="E103" t="str" cm="1">
        <f t="array" ref="E103">VLOOKUP(LEFT(A103,10),LEFT('Parade Entries'!$B$2:$E$200,10),4,FALSE)</f>
        <v>Commercial</v>
      </c>
    </row>
    <row r="104" spans="1:5" ht="19.5" customHeight="1" thickTop="1" thickBot="1" x14ac:dyDescent="0.25">
      <c r="A104" s="219" t="s">
        <v>415</v>
      </c>
      <c r="B104" s="220" t="s">
        <v>95</v>
      </c>
      <c r="C104" s="220">
        <v>102</v>
      </c>
      <c r="D104" t="e">
        <v>#N/A</v>
      </c>
      <c r="E104" t="e" cm="1">
        <f t="array" ref="E104">VLOOKUP(LEFT(A104,10),LEFT('Parade Entries'!$B$2:$E$200,10),4,FALSE)</f>
        <v>#N/A</v>
      </c>
    </row>
    <row r="105" spans="1:5" ht="19.5" customHeight="1" thickTop="1" thickBot="1" x14ac:dyDescent="0.25">
      <c r="A105" s="219" t="s">
        <v>110</v>
      </c>
      <c r="B105" s="223" t="s">
        <v>168</v>
      </c>
      <c r="C105" s="223">
        <v>103</v>
      </c>
      <c r="D105" t="e">
        <v>#N/A</v>
      </c>
      <c r="E105" t="e" cm="1">
        <f t="array" ref="E105">VLOOKUP(LEFT(A105,10),LEFT('Parade Entries'!$B$2:$E$200,10),4,FALSE)</f>
        <v>#N/A</v>
      </c>
    </row>
    <row r="106" spans="1:5" ht="19.5" customHeight="1" thickTop="1" thickBot="1" x14ac:dyDescent="0.25">
      <c r="A106" s="219" t="s">
        <v>63</v>
      </c>
      <c r="B106" s="223" t="s">
        <v>85</v>
      </c>
      <c r="C106" s="223">
        <v>104</v>
      </c>
      <c r="D106" t="s">
        <v>4</v>
      </c>
      <c r="E106" t="str" cm="1">
        <f t="array" ref="E106">VLOOKUP(LEFT(A106,10),LEFT('Parade Entries'!$B$2:$E$200,10),4,FALSE)</f>
        <v>Charity</v>
      </c>
    </row>
    <row r="107" spans="1:5" ht="19.5" customHeight="1" thickTop="1" thickBot="1" x14ac:dyDescent="0.25">
      <c r="A107" s="219" t="s">
        <v>416</v>
      </c>
      <c r="B107" s="223" t="s">
        <v>77</v>
      </c>
      <c r="C107" s="223">
        <v>105</v>
      </c>
      <c r="D107" t="s">
        <v>5</v>
      </c>
      <c r="E107" t="str" cm="1">
        <f t="array" ref="E107">VLOOKUP(LEFT(A107,10),LEFT('Parade Entries'!$B$2:$E$200,10),4,FALSE)</f>
        <v>Political</v>
      </c>
    </row>
    <row r="108" spans="1:5" ht="15.75" thickTop="1" x14ac:dyDescent="0.2">
      <c r="E108" t="str" cm="1">
        <f t="array" ref="E108">VLOOKUP(LEFT(A108,10),LEFT('Parade Entries'!$B$2:$E$200,10),4,FALSE)</f>
        <v/>
      </c>
    </row>
    <row r="109" spans="1:5" x14ac:dyDescent="0.2">
      <c r="E109" t="str" cm="1">
        <f t="array" ref="E109">VLOOKUP(LEFT(A109,10),LEFT('Parade Entries'!$B$2:$E$200,10),4,FALSE)</f>
        <v/>
      </c>
    </row>
    <row r="110" spans="1:5" x14ac:dyDescent="0.2">
      <c r="E110" t="str" cm="1">
        <f t="array" ref="E110">VLOOKUP(LEFT(A110,10),LEFT('Parade Entries'!$B$2:$E$200,10),4,FALSE)</f>
        <v/>
      </c>
    </row>
    <row r="111" spans="1:5" x14ac:dyDescent="0.2">
      <c r="E111" t="str" cm="1">
        <f t="array" ref="E111">VLOOKUP(LEFT(A111,10),LEFT('Parade Entries'!$B$2:$E$200,10),4,FALSE)</f>
        <v/>
      </c>
    </row>
    <row r="112" spans="1:5" x14ac:dyDescent="0.2">
      <c r="E112" t="str" cm="1">
        <f t="array" ref="E112">VLOOKUP(LEFT(A112,10),LEFT('Parade Entries'!$B$2:$E$200,10),4,FALSE)</f>
        <v/>
      </c>
    </row>
    <row r="113" spans="5:5" x14ac:dyDescent="0.2">
      <c r="E113" t="str" cm="1">
        <f t="array" ref="E113">VLOOKUP(LEFT(A113,10),LEFT('Parade Entries'!$B$2:$E$200,10),4,FALSE)</f>
        <v/>
      </c>
    </row>
    <row r="114" spans="5:5" x14ac:dyDescent="0.2">
      <c r="E114" t="str" cm="1">
        <f t="array" ref="E114">VLOOKUP(LEFT(A114,10),LEFT('Parade Entries'!$B$2:$E$200,10),4,FALSE)</f>
        <v/>
      </c>
    </row>
  </sheetData>
  <mergeCells count="1">
    <mergeCell ref="A1:C1"/>
  </mergeCells>
  <pageMargins left="0.7" right="0.7" top="0.75" bottom="0.75" header="0.3" footer="0.3"/>
  <pageSetup scale="11"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AC4B-15CC-4BB5-A9A2-FFDCEAB4DBD4}">
  <dimension ref="A1:G124"/>
  <sheetViews>
    <sheetView showZeros="0" topLeftCell="A15" workbookViewId="0">
      <selection activeCell="A21" sqref="A21"/>
    </sheetView>
  </sheetViews>
  <sheetFormatPr defaultRowHeight="15" x14ac:dyDescent="0.2"/>
  <cols>
    <col min="1" max="1" width="48" customWidth="1"/>
    <col min="3" max="3" width="24.33203125" customWidth="1"/>
    <col min="4" max="4" width="17.21875" customWidth="1"/>
    <col min="5" max="5" width="32.6640625" customWidth="1"/>
    <col min="6" max="6" width="21.44140625" customWidth="1"/>
  </cols>
  <sheetData>
    <row r="1" spans="1:6" ht="16.5" thickTop="1" x14ac:dyDescent="0.25">
      <c r="A1" s="282" t="s">
        <v>849</v>
      </c>
      <c r="B1" s="283" t="s">
        <v>850</v>
      </c>
      <c r="C1" s="283" t="s">
        <v>854</v>
      </c>
      <c r="D1" s="283" t="s">
        <v>851</v>
      </c>
      <c r="E1" s="283" t="s">
        <v>852</v>
      </c>
      <c r="F1" s="278" t="s">
        <v>853</v>
      </c>
    </row>
    <row r="2" spans="1:6" x14ac:dyDescent="0.2">
      <c r="A2" s="257" t="str">
        <f>IF('Parade Entries'!U7="",'Parade Entries'!B7,"")</f>
        <v/>
      </c>
      <c r="B2" s="287" t="str">
        <f>IF('Parade Entries'!$U7="",'Parade Entries'!S7,"")</f>
        <v/>
      </c>
      <c r="C2" s="258"/>
      <c r="D2" s="258" t="str">
        <f>IF('Parade Entries'!$U7="",'Parade Entries'!AB7,"")</f>
        <v/>
      </c>
      <c r="E2" s="258" t="str">
        <f>IF('Parade Entries'!$U7="",'Parade Entries'!H7,"")</f>
        <v/>
      </c>
      <c r="F2" s="279" t="str">
        <f>IF('Parade Entries'!$U7="",'Parade Entries'!I7,"")</f>
        <v/>
      </c>
    </row>
    <row r="3" spans="1:6" x14ac:dyDescent="0.2">
      <c r="A3" s="257" t="str">
        <f>IF('Parade Entries'!U8="",'Parade Entries'!B8,"")</f>
        <v/>
      </c>
      <c r="B3" s="287" t="str">
        <f>IF('Parade Entries'!$U8="",'Parade Entries'!S8,"")</f>
        <v/>
      </c>
      <c r="C3" s="258"/>
      <c r="D3" s="258" t="str">
        <f>IF('Parade Entries'!$U8="",'Parade Entries'!AB8,"")</f>
        <v/>
      </c>
      <c r="E3" s="258" t="str">
        <f>IF('Parade Entries'!$U8="",'Parade Entries'!H8,"")</f>
        <v/>
      </c>
      <c r="F3" s="279" t="str">
        <f>IF('Parade Entries'!$U8="",'Parade Entries'!I8,"")</f>
        <v/>
      </c>
    </row>
    <row r="4" spans="1:6" x14ac:dyDescent="0.2">
      <c r="A4" s="257" t="str">
        <f>IF('Parade Entries'!U9="",'Parade Entries'!B9,"")</f>
        <v>United Community Bank - They didn't complete transcaction</v>
      </c>
      <c r="B4" s="287">
        <f>IF('Parade Entries'!$U9="",'Parade Entries'!S9,"")</f>
        <v>300</v>
      </c>
      <c r="C4" s="258"/>
      <c r="D4" s="258" t="str">
        <f>IF('Parade Entries'!$U9="",'Parade Entries'!AB9,"")</f>
        <v>Hannah Sutton</v>
      </c>
      <c r="E4" s="258" t="str">
        <f>IF('Parade Entries'!$U9="",'Parade Entries'!H9,"")</f>
        <v>hsutton@ucbbank.com</v>
      </c>
      <c r="F4" s="279">
        <f>IF('Parade Entries'!$U9="",'Parade Entries'!I9,"")</f>
        <v>2522167853</v>
      </c>
    </row>
    <row r="5" spans="1:6" x14ac:dyDescent="0.2">
      <c r="A5" s="257" t="str">
        <f>IF('Parade Entries'!U10="",'Parade Entries'!B10,"")</f>
        <v/>
      </c>
      <c r="B5" s="287" t="str">
        <f>IF('Parade Entries'!$U10="",'Parade Entries'!S10,"")</f>
        <v/>
      </c>
      <c r="C5" s="258" t="s">
        <v>862</v>
      </c>
      <c r="D5" s="258" t="str">
        <f>IF('Parade Entries'!$U10="",'Parade Entries'!AB10,"")</f>
        <v/>
      </c>
      <c r="E5" s="258" t="str">
        <f>IF('Parade Entries'!$U10="",'Parade Entries'!H10,"")</f>
        <v/>
      </c>
      <c r="F5" s="279" t="str">
        <f>IF('Parade Entries'!$U10="",'Parade Entries'!I10,"")</f>
        <v/>
      </c>
    </row>
    <row r="6" spans="1:6" x14ac:dyDescent="0.2">
      <c r="A6" s="257" t="str">
        <f>IF('Parade Entries'!U11="",'Parade Entries'!B11,"")</f>
        <v/>
      </c>
      <c r="B6" s="287" t="str">
        <f>IF('Parade Entries'!$U11="",'Parade Entries'!S11,"")</f>
        <v/>
      </c>
      <c r="C6" s="258"/>
      <c r="D6" s="258" t="str">
        <f>IF('Parade Entries'!$U11="",'Parade Entries'!AB11,"")</f>
        <v/>
      </c>
      <c r="E6" s="258" t="str">
        <f>IF('Parade Entries'!$U11="",'Parade Entries'!H11,"")</f>
        <v/>
      </c>
      <c r="F6" s="279" t="str">
        <f>IF('Parade Entries'!$U11="",'Parade Entries'!I11,"")</f>
        <v/>
      </c>
    </row>
    <row r="7" spans="1:6" x14ac:dyDescent="0.2">
      <c r="A7" s="257" t="str">
        <f>IF('Parade Entries'!U12="",'Parade Entries'!B12,"")</f>
        <v/>
      </c>
      <c r="B7" s="287" t="str">
        <f>IF('Parade Entries'!$U12="",'Parade Entries'!S12,"")</f>
        <v/>
      </c>
      <c r="C7" s="258"/>
      <c r="D7" s="258" t="str">
        <f>IF('Parade Entries'!$U12="",'Parade Entries'!AB12,"")</f>
        <v/>
      </c>
      <c r="E7" s="258" t="str">
        <f>IF('Parade Entries'!$U12="",'Parade Entries'!H12,"")</f>
        <v/>
      </c>
      <c r="F7" s="279" t="str">
        <f>IF('Parade Entries'!$U12="",'Parade Entries'!I12,"")</f>
        <v/>
      </c>
    </row>
    <row r="8" spans="1:6" x14ac:dyDescent="0.2">
      <c r="A8" s="257" t="str">
        <f>IF('Parade Entries'!U13="",'Parade Entries'!B13,"")</f>
        <v/>
      </c>
      <c r="B8" s="287" t="str">
        <f>IF('Parade Entries'!$U13="",'Parade Entries'!S13,"")</f>
        <v/>
      </c>
      <c r="C8" s="258"/>
      <c r="D8" s="258" t="str">
        <f>IF('Parade Entries'!$U13="",'Parade Entries'!AB13,"")</f>
        <v/>
      </c>
      <c r="E8" s="258" t="str">
        <f>IF('Parade Entries'!$U13="",'Parade Entries'!H13,"")</f>
        <v/>
      </c>
      <c r="F8" s="279" t="str">
        <f>IF('Parade Entries'!$U13="",'Parade Entries'!I13,"")</f>
        <v/>
      </c>
    </row>
    <row r="9" spans="1:6" x14ac:dyDescent="0.2">
      <c r="A9" s="257" t="str">
        <f>IF('Parade Entries'!U14="",'Parade Entries'!B14,"")</f>
        <v/>
      </c>
      <c r="B9" s="287" t="str">
        <f>IF('Parade Entries'!$U14="",'Parade Entries'!S14,"")</f>
        <v/>
      </c>
      <c r="C9" s="258"/>
      <c r="D9" s="258" t="str">
        <f>IF('Parade Entries'!$U14="",'Parade Entries'!AB14,"")</f>
        <v/>
      </c>
      <c r="E9" s="258" t="str">
        <f>IF('Parade Entries'!$U14="",'Parade Entries'!H14,"")</f>
        <v/>
      </c>
      <c r="F9" s="279" t="str">
        <f>IF('Parade Entries'!$U14="",'Parade Entries'!I14,"")</f>
        <v/>
      </c>
    </row>
    <row r="10" spans="1:6" x14ac:dyDescent="0.2">
      <c r="A10" s="257" t="str">
        <f>IF('Parade Entries'!U15="",'Parade Entries'!B15,"")</f>
        <v/>
      </c>
      <c r="B10" s="287" t="str">
        <f>IF('Parade Entries'!$U15="",'Parade Entries'!S15,"")</f>
        <v/>
      </c>
      <c r="C10" s="258"/>
      <c r="D10" s="258" t="str">
        <f>IF('Parade Entries'!$U15="",'Parade Entries'!AB15,"")</f>
        <v/>
      </c>
      <c r="E10" s="258" t="str">
        <f>IF('Parade Entries'!$U15="",'Parade Entries'!H15,"")</f>
        <v/>
      </c>
      <c r="F10" s="279" t="str">
        <f>IF('Parade Entries'!$U15="",'Parade Entries'!I15,"")</f>
        <v/>
      </c>
    </row>
    <row r="11" spans="1:6" x14ac:dyDescent="0.2">
      <c r="A11" s="257" t="str">
        <f>IF('Parade Entries'!U16="",'Parade Entries'!B16,"")</f>
        <v/>
      </c>
      <c r="B11" s="287" t="str">
        <f>IF('Parade Entries'!$U16="",'Parade Entries'!S16,"")</f>
        <v/>
      </c>
      <c r="C11" s="258"/>
      <c r="D11" s="258" t="str">
        <f>IF('Parade Entries'!$U16="",'Parade Entries'!AB16,"")</f>
        <v/>
      </c>
      <c r="E11" s="258" t="str">
        <f>IF('Parade Entries'!$U16="",'Parade Entries'!H16,"")</f>
        <v/>
      </c>
      <c r="F11" s="279" t="str">
        <f>IF('Parade Entries'!$U16="",'Parade Entries'!I16,"")</f>
        <v/>
      </c>
    </row>
    <row r="12" spans="1:6" x14ac:dyDescent="0.2">
      <c r="A12" s="257" t="str">
        <f>IF('Parade Entries'!U17="",'Parade Entries'!B17,"")</f>
        <v/>
      </c>
      <c r="B12" s="287" t="str">
        <f>IF('Parade Entries'!$U17="",'Parade Entries'!S17,"")</f>
        <v/>
      </c>
      <c r="C12" s="258"/>
      <c r="D12" s="258" t="str">
        <f>IF('Parade Entries'!$U17="",'Parade Entries'!AB17,"")</f>
        <v/>
      </c>
      <c r="E12" s="258" t="str">
        <f>IF('Parade Entries'!$U17="",'Parade Entries'!H17,"")</f>
        <v/>
      </c>
      <c r="F12" s="279" t="str">
        <f>IF('Parade Entries'!$U17="",'Parade Entries'!I17,"")</f>
        <v/>
      </c>
    </row>
    <row r="13" spans="1:6" x14ac:dyDescent="0.2">
      <c r="A13" s="257" t="str">
        <f>IF('Parade Entries'!U18="",'Parade Entries'!B18,"")</f>
        <v/>
      </c>
      <c r="B13" s="287" t="str">
        <f>IF('Parade Entries'!$U18="",'Parade Entries'!S18,"")</f>
        <v/>
      </c>
      <c r="C13" s="258" t="s">
        <v>856</v>
      </c>
      <c r="D13" s="258" t="str">
        <f>IF('Parade Entries'!$U18="",'Parade Entries'!AB18,"")</f>
        <v/>
      </c>
      <c r="E13" s="258" t="str">
        <f>IF('Parade Entries'!$U18="",'Parade Entries'!H18,"")</f>
        <v/>
      </c>
      <c r="F13" s="279" t="str">
        <f>IF('Parade Entries'!$U18="",'Parade Entries'!I18,"")</f>
        <v/>
      </c>
    </row>
    <row r="14" spans="1:6" x14ac:dyDescent="0.2">
      <c r="A14" s="257" t="str">
        <f>IF('Parade Entries'!U19="",'Parade Entries'!B19,"")</f>
        <v>The Tipsy Toad</v>
      </c>
      <c r="B14" s="287">
        <f>IF('Parade Entries'!$U19="",'Parade Entries'!S19,"")</f>
        <v>350</v>
      </c>
      <c r="C14" s="258" t="s">
        <v>856</v>
      </c>
      <c r="D14" s="258" t="str">
        <f>IF('Parade Entries'!$U19="",'Parade Entries'!AB19,"")</f>
        <v>Haley Smith</v>
      </c>
      <c r="E14" s="258" t="str">
        <f>IF('Parade Entries'!$U19="",'Parade Entries'!H19,"")</f>
        <v>thetipsytoadspringfield@gmail.com</v>
      </c>
      <c r="F14" s="279">
        <f>IF('Parade Entries'!$U19="",'Parade Entries'!I19,"")</f>
        <v>2175531038</v>
      </c>
    </row>
    <row r="15" spans="1:6" x14ac:dyDescent="0.2">
      <c r="A15" s="257" t="str">
        <f>IF('Parade Entries'!U20="",'Parade Entries'!B20,"")</f>
        <v/>
      </c>
      <c r="B15" s="287" t="str">
        <f>IF('Parade Entries'!$U20="",'Parade Entries'!S20,"")</f>
        <v/>
      </c>
      <c r="C15" s="258"/>
      <c r="D15" s="258" t="str">
        <f>IF('Parade Entries'!$U20="",'Parade Entries'!AB20,"")</f>
        <v/>
      </c>
      <c r="E15" s="258" t="str">
        <f>IF('Parade Entries'!$U20="",'Parade Entries'!H20,"")</f>
        <v/>
      </c>
      <c r="F15" s="279" t="str">
        <f>IF('Parade Entries'!$U20="",'Parade Entries'!I20,"")</f>
        <v/>
      </c>
    </row>
    <row r="16" spans="1:6" x14ac:dyDescent="0.2">
      <c r="A16" s="284" t="str">
        <f>IF('Parade Entries'!U21="",'Parade Entries'!B21,"")</f>
        <v>SUSART</v>
      </c>
      <c r="B16" s="289">
        <f>IF('Parade Entries'!$U21="",'Parade Entries'!S21," ")</f>
        <v>0</v>
      </c>
      <c r="C16" s="285" t="s">
        <v>855</v>
      </c>
      <c r="D16" s="285" t="str">
        <f>IF('Parade Entries'!$U21="",'Parade Entries'!AB21,"")</f>
        <v>Stephanie Yencer</v>
      </c>
      <c r="E16" s="285" t="str">
        <f>IF('Parade Entries'!$U21="",'Parade Entries'!H21,"")</f>
        <v xml:space="preserve">SUSART@USA.COM </v>
      </c>
      <c r="F16" s="286">
        <f>IF('Parade Entries'!$U21="",'Parade Entries'!I21,"")</f>
        <v>2175295191</v>
      </c>
    </row>
    <row r="17" spans="1:7" x14ac:dyDescent="0.2">
      <c r="A17" s="257" t="str">
        <f>IF('Parade Entries'!U22="",'Parade Entries'!B22,"")</f>
        <v/>
      </c>
      <c r="B17" s="287" t="str">
        <f>IF('Parade Entries'!$U22="",'Parade Entries'!S22,"")</f>
        <v/>
      </c>
      <c r="C17" s="258"/>
      <c r="D17" s="258" t="str">
        <f>IF('Parade Entries'!$U22="",'Parade Entries'!AB22,"")</f>
        <v/>
      </c>
      <c r="E17" s="258" t="str">
        <f>IF('Parade Entries'!$U22="",'Parade Entries'!H22,"")</f>
        <v/>
      </c>
      <c r="F17" s="279" t="str">
        <f>IF('Parade Entries'!$U22="",'Parade Entries'!I22,"")</f>
        <v/>
      </c>
    </row>
    <row r="18" spans="1:7" x14ac:dyDescent="0.2">
      <c r="A18" s="257" t="str">
        <f>IF('Parade Entries'!U23="",'Parade Entries'!B23,"")</f>
        <v/>
      </c>
      <c r="B18" s="287" t="str">
        <f>IF('Parade Entries'!$U23="",'Parade Entries'!S23,"")</f>
        <v/>
      </c>
      <c r="C18" s="258" t="s">
        <v>856</v>
      </c>
      <c r="D18" s="258" t="str">
        <f>IF('Parade Entries'!$U23="",'Parade Entries'!AB23,"")</f>
        <v/>
      </c>
      <c r="E18" s="258" t="str">
        <f>IF('Parade Entries'!$U23="",'Parade Entries'!H23,"")</f>
        <v/>
      </c>
      <c r="F18" s="279" t="str">
        <f>IF('Parade Entries'!$U23="",'Parade Entries'!I23,"")</f>
        <v/>
      </c>
    </row>
    <row r="19" spans="1:7" x14ac:dyDescent="0.2">
      <c r="A19" s="257" t="str">
        <f>IF('Parade Entries'!U24="",'Parade Entries'!B24,"")</f>
        <v/>
      </c>
      <c r="B19" s="287" t="str">
        <f>IF('Parade Entries'!$U24="",'Parade Entries'!S24,"")</f>
        <v/>
      </c>
      <c r="C19" s="258"/>
      <c r="D19" s="258" t="str">
        <f>IF('Parade Entries'!$U24="",'Parade Entries'!AB24,"")</f>
        <v/>
      </c>
      <c r="E19" s="258" t="str">
        <f>IF('Parade Entries'!$U24="",'Parade Entries'!H24,"")</f>
        <v/>
      </c>
      <c r="F19" s="279" t="str">
        <f>IF('Parade Entries'!$U24="",'Parade Entries'!I24,"")</f>
        <v/>
      </c>
    </row>
    <row r="20" spans="1:7" x14ac:dyDescent="0.2">
      <c r="A20" s="257" t="str">
        <f>IF('Parade Entries'!U25="",'Parade Entries'!B25,"")</f>
        <v/>
      </c>
      <c r="B20" s="287" t="str">
        <f>IF('Parade Entries'!$U25="",'Parade Entries'!S25,"")</f>
        <v/>
      </c>
      <c r="C20" s="258"/>
      <c r="D20" s="258" t="str">
        <f>IF('Parade Entries'!$U25="",'Parade Entries'!AB25,"")</f>
        <v/>
      </c>
      <c r="E20" s="258" t="str">
        <f>IF('Parade Entries'!$U25="",'Parade Entries'!H25,"")</f>
        <v/>
      </c>
      <c r="F20" s="279" t="str">
        <f>IF('Parade Entries'!$U25="",'Parade Entries'!I25,"")</f>
        <v/>
      </c>
    </row>
    <row r="21" spans="1:7" x14ac:dyDescent="0.2">
      <c r="A21" s="284" t="str">
        <f>IF('Parade Entries'!U26="",'Parade Entries'!B26,"")</f>
        <v>Havana High School Marching Ducks</v>
      </c>
      <c r="B21" s="289">
        <f>IF('Parade Entries'!$U26="",'Parade Entries'!S26,"")</f>
        <v>0</v>
      </c>
      <c r="C21" s="285" t="s">
        <v>857</v>
      </c>
      <c r="D21" s="285" t="str">
        <f>IF('Parade Entries'!$U26="",'Parade Entries'!AB26,"")</f>
        <v>Amanda Wiegers</v>
      </c>
      <c r="E21" s="285" t="str">
        <f>IF('Parade Entries'!$U26="",'Parade Entries'!H26,"")</f>
        <v>awiegers@havana126.net</v>
      </c>
      <c r="F21" s="286">
        <f>IF('Parade Entries'!$U26="",'Parade Entries'!I26,"")</f>
        <v>3093383657</v>
      </c>
    </row>
    <row r="22" spans="1:7" x14ac:dyDescent="0.2">
      <c r="A22" s="284" t="str">
        <f>IF('Parade Entries'!U27="",'Parade Entries'!B27,"")</f>
        <v>Iles School Band/ Springfield Public Schools District 186</v>
      </c>
      <c r="B22" s="289">
        <f>IF('Parade Entries'!$U27="",'Parade Entries'!S27,"")</f>
        <v>0</v>
      </c>
      <c r="C22" s="285" t="s">
        <v>857</v>
      </c>
      <c r="D22" s="285" t="str">
        <f>IF('Parade Entries'!$U27="",'Parade Entries'!AB27,"")</f>
        <v>Kittie Elshoff</v>
      </c>
      <c r="E22" s="285" t="str">
        <f>IF('Parade Entries'!$U27="",'Parade Entries'!H27,"")</f>
        <v>khose@sps186.org</v>
      </c>
      <c r="F22" s="286">
        <f>IF('Parade Entries'!$U27="",'Parade Entries'!I27,"")</f>
        <v>2172065784</v>
      </c>
    </row>
    <row r="23" spans="1:7" x14ac:dyDescent="0.2">
      <c r="A23" s="257" t="str">
        <f>IF('Parade Entries'!U28="",'Parade Entries'!B28,"")</f>
        <v>Miss Capital City Scholarship org</v>
      </c>
      <c r="B23" s="287">
        <f>IF('Parade Entries'!$U28="",'Parade Entries'!S28,"")</f>
        <v>50</v>
      </c>
      <c r="C23" s="258" t="s">
        <v>858</v>
      </c>
      <c r="D23" s="258" t="str">
        <f>IF('Parade Entries'!$U28="",'Parade Entries'!AB28,"")</f>
        <v>Rene Shelton</v>
      </c>
      <c r="E23" s="258" t="str">
        <f>IF('Parade Entries'!$U28="",'Parade Entries'!H28,"")</f>
        <v>misscapitalcitymao@gmail.com</v>
      </c>
      <c r="F23" s="279">
        <f>IF('Parade Entries'!$U28="",'Parade Entries'!I28,"")</f>
        <v>2176227166</v>
      </c>
      <c r="G23" s="290"/>
    </row>
    <row r="24" spans="1:7" x14ac:dyDescent="0.2">
      <c r="A24" s="257" t="str">
        <f>IF('Parade Entries'!U29="",'Parade Entries'!B29,"")</f>
        <v/>
      </c>
      <c r="B24" s="287" t="str">
        <f>IF('Parade Entries'!$U29="",'Parade Entries'!S29,"")</f>
        <v/>
      </c>
      <c r="C24" s="258"/>
      <c r="D24" s="258" t="str">
        <f>IF('Parade Entries'!$U29="",'Parade Entries'!AB29,"")</f>
        <v/>
      </c>
      <c r="E24" s="258" t="str">
        <f>IF('Parade Entries'!$U29="",'Parade Entries'!H29,"")</f>
        <v/>
      </c>
      <c r="F24" s="279" t="str">
        <f>IF('Parade Entries'!$U29="",'Parade Entries'!I29,"")</f>
        <v/>
      </c>
    </row>
    <row r="25" spans="1:7" x14ac:dyDescent="0.2">
      <c r="A25" s="257" t="str">
        <f>IF('Parade Entries'!U30="",'Parade Entries'!B30,"")</f>
        <v/>
      </c>
      <c r="B25" s="287" t="str">
        <f>IF('Parade Entries'!$U30="",'Parade Entries'!S30,"")</f>
        <v/>
      </c>
      <c r="C25" s="258"/>
      <c r="D25" s="258" t="str">
        <f>IF('Parade Entries'!$U30="",'Parade Entries'!AB30,"")</f>
        <v/>
      </c>
      <c r="E25" s="258" t="str">
        <f>IF('Parade Entries'!$U30="",'Parade Entries'!H30,"")</f>
        <v/>
      </c>
      <c r="F25" s="279" t="str">
        <f>IF('Parade Entries'!$U30="",'Parade Entries'!I30,"")</f>
        <v/>
      </c>
    </row>
    <row r="26" spans="1:7" x14ac:dyDescent="0.2">
      <c r="A26" s="257" t="str">
        <f>IF('Parade Entries'!U31="",'Parade Entries'!B31,"")</f>
        <v/>
      </c>
      <c r="B26" s="287" t="str">
        <f>IF('Parade Entries'!$U31="",'Parade Entries'!S31,"")</f>
        <v/>
      </c>
      <c r="C26" s="258"/>
      <c r="D26" s="258" t="str">
        <f>IF('Parade Entries'!$U31="",'Parade Entries'!AB31,"")</f>
        <v/>
      </c>
      <c r="E26" s="258" t="str">
        <f>IF('Parade Entries'!$U31="",'Parade Entries'!H31,"")</f>
        <v/>
      </c>
      <c r="F26" s="279" t="str">
        <f>IF('Parade Entries'!$U31="",'Parade Entries'!I31,"")</f>
        <v/>
      </c>
    </row>
    <row r="27" spans="1:7" x14ac:dyDescent="0.2">
      <c r="A27" s="257" t="str">
        <f>IF('Parade Entries'!U32="",'Parade Entries'!B32,"")</f>
        <v/>
      </c>
      <c r="B27" s="287" t="str">
        <f>IF('Parade Entries'!$U32="",'Parade Entries'!S32,"")</f>
        <v/>
      </c>
      <c r="C27" s="258"/>
      <c r="D27" s="258" t="str">
        <f>IF('Parade Entries'!$U32="",'Parade Entries'!AB32,"")</f>
        <v/>
      </c>
      <c r="E27" s="258" t="str">
        <f>IF('Parade Entries'!$U32="",'Parade Entries'!H32,"")</f>
        <v/>
      </c>
      <c r="F27" s="279" t="str">
        <f>IF('Parade Entries'!$U32="",'Parade Entries'!I32,"")</f>
        <v/>
      </c>
    </row>
    <row r="28" spans="1:7" x14ac:dyDescent="0.2">
      <c r="A28" s="257" t="str">
        <f>IF('Parade Entries'!U33="",'Parade Entries'!B33,"")</f>
        <v/>
      </c>
      <c r="B28" s="287" t="str">
        <f>IF('Parade Entries'!$U33="",'Parade Entries'!S33,"")</f>
        <v/>
      </c>
      <c r="C28" s="258"/>
      <c r="D28" s="258" t="str">
        <f>IF('Parade Entries'!$U33="",'Parade Entries'!AB33,"")</f>
        <v/>
      </c>
      <c r="E28" s="258" t="str">
        <f>IF('Parade Entries'!$U33="",'Parade Entries'!H33,"")</f>
        <v/>
      </c>
      <c r="F28" s="279" t="str">
        <f>IF('Parade Entries'!$U33="",'Parade Entries'!I33,"")</f>
        <v/>
      </c>
    </row>
    <row r="29" spans="1:7" x14ac:dyDescent="0.2">
      <c r="A29" s="284" t="str">
        <f>IF('Parade Entries'!U34="",'Parade Entries'!B34,"")</f>
        <v>Washington Middle School</v>
      </c>
      <c r="B29" s="287">
        <f>IF('Parade Entries'!$U34="",'Parade Entries'!S34,"")</f>
        <v>0</v>
      </c>
      <c r="C29" s="258"/>
      <c r="D29" s="258" t="str">
        <f>IF('Parade Entries'!$U34="",'Parade Entries'!AB34,"")</f>
        <v>Mark Cornell</v>
      </c>
      <c r="E29" s="258" t="str">
        <f>IF('Parade Entries'!$U34="",'Parade Entries'!H34,"")</f>
        <v>mcornell@sps186.org</v>
      </c>
      <c r="F29" s="279">
        <f>IF('Parade Entries'!$U34="",'Parade Entries'!I34,"")</f>
        <v>2172736953</v>
      </c>
    </row>
    <row r="30" spans="1:7" x14ac:dyDescent="0.2">
      <c r="A30" s="257" t="str">
        <f>IF('Parade Entries'!U35="",'Parade Entries'!B35,"")</f>
        <v/>
      </c>
      <c r="B30" s="287" t="str">
        <f>IF('Parade Entries'!$U35="",'Parade Entries'!S35,"")</f>
        <v/>
      </c>
      <c r="C30" s="258"/>
      <c r="D30" s="258" t="str">
        <f>IF('Parade Entries'!$U35="",'Parade Entries'!AB35,"")</f>
        <v/>
      </c>
      <c r="E30" s="258" t="str">
        <f>IF('Parade Entries'!$U35="",'Parade Entries'!H35,"")</f>
        <v/>
      </c>
      <c r="F30" s="279" t="str">
        <f>IF('Parade Entries'!$U35="",'Parade Entries'!I35,"")</f>
        <v/>
      </c>
    </row>
    <row r="31" spans="1:7" x14ac:dyDescent="0.2">
      <c r="A31" s="257" t="str">
        <f>IF('Parade Entries'!U36="",'Parade Entries'!B36,"")</f>
        <v/>
      </c>
      <c r="B31" s="287" t="str">
        <f>IF('Parade Entries'!$U36="",'Parade Entries'!S36,"")</f>
        <v/>
      </c>
      <c r="C31" s="258"/>
      <c r="D31" s="258" t="str">
        <f>IF('Parade Entries'!$U36="",'Parade Entries'!AB36,"")</f>
        <v/>
      </c>
      <c r="E31" s="258" t="str">
        <f>IF('Parade Entries'!$U36="",'Parade Entries'!H36,"")</f>
        <v/>
      </c>
      <c r="F31" s="279" t="str">
        <f>IF('Parade Entries'!$U36="",'Parade Entries'!I36,"")</f>
        <v/>
      </c>
    </row>
    <row r="32" spans="1:7" x14ac:dyDescent="0.2">
      <c r="A32" s="257" t="str">
        <f>IF('Parade Entries'!U37="",'Parade Entries'!B37,"")</f>
        <v/>
      </c>
      <c r="B32" s="287" t="str">
        <f>IF('Parade Entries'!$U37="",'Parade Entries'!S37,"")</f>
        <v/>
      </c>
      <c r="C32" s="258"/>
      <c r="D32" s="258" t="str">
        <f>IF('Parade Entries'!$U37="",'Parade Entries'!AB37,"")</f>
        <v/>
      </c>
      <c r="E32" s="258" t="str">
        <f>IF('Parade Entries'!$U37="",'Parade Entries'!H37,"")</f>
        <v/>
      </c>
      <c r="F32" s="279" t="str">
        <f>IF('Parade Entries'!$U37="",'Parade Entries'!I37,"")</f>
        <v/>
      </c>
    </row>
    <row r="33" spans="1:6" x14ac:dyDescent="0.2">
      <c r="A33" s="257" t="str">
        <f>IF('Parade Entries'!U38="",'Parade Entries'!B38,"")</f>
        <v>Dance Arts Youth Company / Dance Arts Studio</v>
      </c>
      <c r="B33" s="287">
        <f>IF('Parade Entries'!$U38="",'Parade Entries'!S38,"")</f>
        <v>300</v>
      </c>
      <c r="C33" s="258" t="s">
        <v>856</v>
      </c>
      <c r="D33" s="258" t="str">
        <f>IF('Parade Entries'!$U38="",'Parade Entries'!AB38,"")</f>
        <v>Gina Russell</v>
      </c>
      <c r="E33" s="258" t="str">
        <f>IF('Parade Entries'!$U38="",'Parade Entries'!H38,"")</f>
        <v>dancearts73@gmail.com</v>
      </c>
      <c r="F33" s="279">
        <f>IF('Parade Entries'!$U38="",'Parade Entries'!I38,"")</f>
        <v>2175532788</v>
      </c>
    </row>
    <row r="34" spans="1:6" x14ac:dyDescent="0.2">
      <c r="A34" s="257" t="str">
        <f>IF('Parade Entries'!U39="",'Parade Entries'!B39,"")</f>
        <v/>
      </c>
      <c r="B34" s="287" t="str">
        <f>IF('Parade Entries'!$U39="",'Parade Entries'!S39,"")</f>
        <v/>
      </c>
      <c r="C34" s="258"/>
      <c r="D34" s="258" t="str">
        <f>IF('Parade Entries'!$U39="",'Parade Entries'!AB39,"")</f>
        <v/>
      </c>
      <c r="E34" s="258" t="str">
        <f>IF('Parade Entries'!$U39="",'Parade Entries'!H39,"")</f>
        <v/>
      </c>
      <c r="F34" s="279" t="str">
        <f>IF('Parade Entries'!$U39="",'Parade Entries'!I39,"")</f>
        <v/>
      </c>
    </row>
    <row r="35" spans="1:6" x14ac:dyDescent="0.2">
      <c r="A35" s="284" t="str">
        <f>IF('Parade Entries'!U40="",'Parade Entries'!B40,"")</f>
        <v>Lincoln Magnet School Marching Band</v>
      </c>
      <c r="B35" s="289">
        <f>IF('Parade Entries'!$U40="",'Parade Entries'!S40,"")</f>
        <v>0</v>
      </c>
      <c r="C35" s="285" t="s">
        <v>857</v>
      </c>
      <c r="D35" s="285" t="str">
        <f>IF('Parade Entries'!$U40="",'Parade Entries'!AB40,"")</f>
        <v>William Russell</v>
      </c>
      <c r="E35" s="285" t="str">
        <f>IF('Parade Entries'!$U40="",'Parade Entries'!H40,"")</f>
        <v>wrussell@sps186.org</v>
      </c>
      <c r="F35" s="286">
        <f>IF('Parade Entries'!$U40="",'Parade Entries'!I40,"")</f>
        <v>2174946988</v>
      </c>
    </row>
    <row r="36" spans="1:6" x14ac:dyDescent="0.2">
      <c r="A36" s="257" t="str">
        <f>IF('Parade Entries'!U41="",'Parade Entries'!B41,"")</f>
        <v/>
      </c>
      <c r="B36" s="287" t="str">
        <f>IF('Parade Entries'!$U41="",'Parade Entries'!S41,"")</f>
        <v/>
      </c>
      <c r="C36" s="258"/>
      <c r="D36" s="258" t="str">
        <f>IF('Parade Entries'!$U41="",'Parade Entries'!AB41,"")</f>
        <v/>
      </c>
      <c r="E36" s="258" t="str">
        <f>IF('Parade Entries'!$U41="",'Parade Entries'!H41,"")</f>
        <v/>
      </c>
      <c r="F36" s="279" t="str">
        <f>IF('Parade Entries'!$U41="",'Parade Entries'!I41,"")</f>
        <v/>
      </c>
    </row>
    <row r="37" spans="1:6" x14ac:dyDescent="0.2">
      <c r="A37" s="257" t="str">
        <f>IF('Parade Entries'!U42="",'Parade Entries'!B42,"")</f>
        <v/>
      </c>
      <c r="B37" s="287" t="str">
        <f>IF('Parade Entries'!$U42="",'Parade Entries'!S42,"")</f>
        <v/>
      </c>
      <c r="C37" s="258"/>
      <c r="D37" s="258" t="str">
        <f>IF('Parade Entries'!$U42="",'Parade Entries'!AB42,"")</f>
        <v/>
      </c>
      <c r="E37" s="258" t="str">
        <f>IF('Parade Entries'!$U42="",'Parade Entries'!H42,"")</f>
        <v/>
      </c>
      <c r="F37" s="279" t="str">
        <f>IF('Parade Entries'!$U42="",'Parade Entries'!I42,"")</f>
        <v/>
      </c>
    </row>
    <row r="38" spans="1:6" x14ac:dyDescent="0.2">
      <c r="A38" s="257" t="str">
        <f>IF('Parade Entries'!U43="",'Parade Entries'!B43,"")</f>
        <v/>
      </c>
      <c r="B38" s="287" t="str">
        <f>IF('Parade Entries'!$U43="",'Parade Entries'!S43,"")</f>
        <v/>
      </c>
      <c r="C38" s="258"/>
      <c r="D38" s="258" t="str">
        <f>IF('Parade Entries'!$U43="",'Parade Entries'!AB43,"")</f>
        <v/>
      </c>
      <c r="E38" s="258" t="str">
        <f>IF('Parade Entries'!$U43="",'Parade Entries'!H43,"")</f>
        <v/>
      </c>
      <c r="F38" s="279" t="str">
        <f>IF('Parade Entries'!$U43="",'Parade Entries'!I43,"")</f>
        <v/>
      </c>
    </row>
    <row r="39" spans="1:6" x14ac:dyDescent="0.2">
      <c r="A39" s="257" t="str">
        <f>IF('Parade Entries'!U44="",'Parade Entries'!B44,"")</f>
        <v/>
      </c>
      <c r="B39" s="287" t="str">
        <f>IF('Parade Entries'!$U44="",'Parade Entries'!S44,"")</f>
        <v/>
      </c>
      <c r="C39" s="258"/>
      <c r="D39" s="258" t="str">
        <f>IF('Parade Entries'!$U44="",'Parade Entries'!AB44,"")</f>
        <v/>
      </c>
      <c r="E39" s="258" t="str">
        <f>IF('Parade Entries'!$U44="",'Parade Entries'!H44,"")</f>
        <v/>
      </c>
      <c r="F39" s="279" t="str">
        <f>IF('Parade Entries'!$U44="",'Parade Entries'!I44,"")</f>
        <v/>
      </c>
    </row>
    <row r="40" spans="1:6" x14ac:dyDescent="0.2">
      <c r="A40" s="257" t="str">
        <f>IF('Parade Entries'!U45="",'Parade Entries'!B45,"")</f>
        <v/>
      </c>
      <c r="B40" s="287" t="str">
        <f>IF('Parade Entries'!$U45="",'Parade Entries'!S45,"")</f>
        <v/>
      </c>
      <c r="C40" s="258"/>
      <c r="D40" s="258" t="str">
        <f>IF('Parade Entries'!$U45="",'Parade Entries'!AB45,"")</f>
        <v/>
      </c>
      <c r="E40" s="258" t="str">
        <f>IF('Parade Entries'!$U45="",'Parade Entries'!H45,"")</f>
        <v/>
      </c>
      <c r="F40" s="279" t="str">
        <f>IF('Parade Entries'!$U45="",'Parade Entries'!I45,"")</f>
        <v/>
      </c>
    </row>
    <row r="41" spans="1:6" x14ac:dyDescent="0.2">
      <c r="A41" s="284" t="str">
        <f>IF('Parade Entries'!U46="",'Parade Entries'!B46,"")</f>
        <v>Springfield Fire Department</v>
      </c>
      <c r="B41" s="289">
        <f>IF('Parade Entries'!$U46="",'Parade Entries'!S46,"")</f>
        <v>0</v>
      </c>
      <c r="C41" s="285" t="s">
        <v>855</v>
      </c>
      <c r="D41" s="285" t="str">
        <f>IF('Parade Entries'!$U46="",'Parade Entries'!AB46,"")</f>
        <v>Alivia Carrigan</v>
      </c>
      <c r="E41" s="285" t="str">
        <f>IF('Parade Entries'!$U46="",'Parade Entries'!H46,"")</f>
        <v>alivia.carrigan@springfield.IL.US</v>
      </c>
      <c r="F41" s="286" t="str">
        <f>IF('Parade Entries'!$U46="",'Parade Entries'!I46,"")</f>
        <v>217-788-8474 ext 4509</v>
      </c>
    </row>
    <row r="42" spans="1:6" x14ac:dyDescent="0.2">
      <c r="A42" s="257" t="str">
        <f>IF('Parade Entries'!U47="",'Parade Entries'!B47,"")</f>
        <v>St. Patrick Catholic School</v>
      </c>
      <c r="B42" s="287">
        <f>IF('Parade Entries'!$U47="",'Parade Entries'!S47,"")</f>
        <v>50</v>
      </c>
      <c r="C42" s="258"/>
      <c r="D42" s="258" t="str">
        <f>IF('Parade Entries'!$U47="",'Parade Entries'!AB47,"")</f>
        <v>Kris Cavanagh</v>
      </c>
      <c r="E42" s="258" t="str">
        <f>IF('Parade Entries'!$U47="",'Parade Entries'!H47,"")</f>
        <v>kcavanagh@st-patrick.org</v>
      </c>
      <c r="F42" s="279">
        <f>IF('Parade Entries'!$U47="",'Parade Entries'!I47,"")</f>
        <v>2173417724</v>
      </c>
    </row>
    <row r="43" spans="1:6" x14ac:dyDescent="0.2">
      <c r="A43" s="257" t="str">
        <f>IF('Parade Entries'!U48="",'Parade Entries'!B48,"")</f>
        <v/>
      </c>
      <c r="B43" s="287" t="str">
        <f>IF('Parade Entries'!$U48="",'Parade Entries'!S48,"")</f>
        <v/>
      </c>
      <c r="C43" s="258"/>
      <c r="D43" s="258" t="str">
        <f>IF('Parade Entries'!$U48="",'Parade Entries'!AB48,"")</f>
        <v/>
      </c>
      <c r="E43" s="258" t="str">
        <f>IF('Parade Entries'!$U48="",'Parade Entries'!H48,"")</f>
        <v/>
      </c>
      <c r="F43" s="279" t="str">
        <f>IF('Parade Entries'!$U48="",'Parade Entries'!I48,"")</f>
        <v/>
      </c>
    </row>
    <row r="44" spans="1:6" x14ac:dyDescent="0.2">
      <c r="A44" s="257" t="str">
        <f>IF('Parade Entries'!U49="",'Parade Entries'!B49,"")</f>
        <v/>
      </c>
      <c r="B44" s="287" t="str">
        <f>IF('Parade Entries'!$U49="",'Parade Entries'!S49,"")</f>
        <v/>
      </c>
      <c r="C44" s="258"/>
      <c r="D44" s="258" t="str">
        <f>IF('Parade Entries'!$U49="",'Parade Entries'!AB49,"")</f>
        <v/>
      </c>
      <c r="E44" s="258" t="str">
        <f>IF('Parade Entries'!$U49="",'Parade Entries'!H49,"")</f>
        <v/>
      </c>
      <c r="F44" s="279" t="str">
        <f>IF('Parade Entries'!$U49="",'Parade Entries'!I49,"")</f>
        <v/>
      </c>
    </row>
    <row r="45" spans="1:6" x14ac:dyDescent="0.2">
      <c r="A45" s="257" t="str">
        <f>IF('Parade Entries'!U50="",'Parade Entries'!B50,"")</f>
        <v/>
      </c>
      <c r="B45" s="287" t="str">
        <f>IF('Parade Entries'!$U50="",'Parade Entries'!S50,"")</f>
        <v/>
      </c>
      <c r="C45" s="258"/>
      <c r="D45" s="258" t="str">
        <f>IF('Parade Entries'!$U50="",'Parade Entries'!AB50,"")</f>
        <v/>
      </c>
      <c r="E45" s="258" t="str">
        <f>IF('Parade Entries'!$U50="",'Parade Entries'!H50,"")</f>
        <v/>
      </c>
      <c r="F45" s="279" t="str">
        <f>IF('Parade Entries'!$U50="",'Parade Entries'!I50,"")</f>
        <v/>
      </c>
    </row>
    <row r="46" spans="1:6" x14ac:dyDescent="0.2">
      <c r="A46" s="257" t="str">
        <f>IF('Parade Entries'!U51="",'Parade Entries'!B51,"")</f>
        <v/>
      </c>
      <c r="B46" s="287" t="str">
        <f>IF('Parade Entries'!$U51="",'Parade Entries'!S51,"")</f>
        <v/>
      </c>
      <c r="C46" s="258" t="s">
        <v>856</v>
      </c>
      <c r="D46" s="258" t="str">
        <f>IF('Parade Entries'!$U51="",'Parade Entries'!AB51,"")</f>
        <v/>
      </c>
      <c r="E46" s="258" t="str">
        <f>IF('Parade Entries'!$U51="",'Parade Entries'!H51,"")</f>
        <v/>
      </c>
      <c r="F46" s="279" t="str">
        <f>IF('Parade Entries'!$U51="",'Parade Entries'!I51,"")</f>
        <v/>
      </c>
    </row>
    <row r="47" spans="1:6" x14ac:dyDescent="0.2">
      <c r="A47" s="257" t="str">
        <f>IF('Parade Entries'!U52="",'Parade Entries'!B52,"")</f>
        <v/>
      </c>
      <c r="B47" s="287" t="str">
        <f>IF('Parade Entries'!$U52="",'Parade Entries'!S52,"")</f>
        <v/>
      </c>
      <c r="C47" s="258"/>
      <c r="D47" s="258" t="str">
        <f>IF('Parade Entries'!$U52="",'Parade Entries'!AB52,"")</f>
        <v/>
      </c>
      <c r="E47" s="258" t="str">
        <f>IF('Parade Entries'!$U52="",'Parade Entries'!H52,"")</f>
        <v/>
      </c>
      <c r="F47" s="279" t="str">
        <f>IF('Parade Entries'!$U52="",'Parade Entries'!I52,"")</f>
        <v/>
      </c>
    </row>
    <row r="48" spans="1:6" x14ac:dyDescent="0.2">
      <c r="A48" s="257" t="str">
        <f>IF('Parade Entries'!U53="",'Parade Entries'!B53,"")</f>
        <v>Sangamon County Coroner Jim Allmon</v>
      </c>
      <c r="B48" s="287">
        <f>IF('Parade Entries'!$U53="",'Parade Entries'!S53,"")</f>
        <v>350</v>
      </c>
      <c r="C48" s="258" t="s">
        <v>856</v>
      </c>
      <c r="D48" s="258" t="str">
        <f>IF('Parade Entries'!$U53="",'Parade Entries'!AB53,"")</f>
        <v>Jim Allmon</v>
      </c>
      <c r="E48" s="258" t="str">
        <f>IF('Parade Entries'!$U53="",'Parade Entries'!H53,"")</f>
        <v>jallmon7@gmail.com</v>
      </c>
      <c r="F48" s="279">
        <f>IF('Parade Entries'!$U53="",'Parade Entries'!I53,"")</f>
        <v>2178995479</v>
      </c>
    </row>
    <row r="49" spans="1:6" x14ac:dyDescent="0.2">
      <c r="A49" s="257" t="str">
        <f>IF('Parade Entries'!U54="",'Parade Entries'!B54,"")</f>
        <v/>
      </c>
      <c r="B49" s="287" t="str">
        <f>IF('Parade Entries'!$U54="",'Parade Entries'!S54,"")</f>
        <v/>
      </c>
      <c r="C49" s="258"/>
      <c r="D49" s="258" t="str">
        <f>IF('Parade Entries'!$U54="",'Parade Entries'!AB54,"")</f>
        <v/>
      </c>
      <c r="E49" s="258" t="str">
        <f>IF('Parade Entries'!$U54="",'Parade Entries'!H54,"")</f>
        <v/>
      </c>
      <c r="F49" s="279" t="str">
        <f>IF('Parade Entries'!$U54="",'Parade Entries'!I54,"")</f>
        <v/>
      </c>
    </row>
    <row r="50" spans="1:6" x14ac:dyDescent="0.2">
      <c r="A50" s="257" t="str">
        <f>IF('Parade Entries'!U55="",'Parade Entries'!B55,"")</f>
        <v/>
      </c>
      <c r="B50" s="287" t="str">
        <f>IF('Parade Entries'!$U55="",'Parade Entries'!S55,"")</f>
        <v/>
      </c>
      <c r="C50" s="258" t="s">
        <v>856</v>
      </c>
      <c r="D50" s="258" t="str">
        <f>IF('Parade Entries'!$U55="",'Parade Entries'!AB55,"")</f>
        <v/>
      </c>
      <c r="E50" s="258" t="str">
        <f>IF('Parade Entries'!$U55="",'Parade Entries'!H55,"")</f>
        <v/>
      </c>
      <c r="F50" s="279" t="str">
        <f>IF('Parade Entries'!$U55="",'Parade Entries'!I55,"")</f>
        <v/>
      </c>
    </row>
    <row r="51" spans="1:6" x14ac:dyDescent="0.2">
      <c r="A51" s="257" t="str">
        <f>IF('Parade Entries'!U56="",'Parade Entries'!B56,"")</f>
        <v/>
      </c>
      <c r="B51" s="287" t="str">
        <f>IF('Parade Entries'!$U56="",'Parade Entries'!S56,"")</f>
        <v/>
      </c>
      <c r="C51" s="258"/>
      <c r="D51" s="258" t="str">
        <f>IF('Parade Entries'!$U56="",'Parade Entries'!AB56,"")</f>
        <v/>
      </c>
      <c r="E51" s="258" t="str">
        <f>IF('Parade Entries'!$U56="",'Parade Entries'!H56,"")</f>
        <v/>
      </c>
      <c r="F51" s="279" t="str">
        <f>IF('Parade Entries'!$U56="",'Parade Entries'!I56,"")</f>
        <v/>
      </c>
    </row>
    <row r="52" spans="1:6" x14ac:dyDescent="0.2">
      <c r="A52" s="257" t="str">
        <f>IF('Parade Entries'!U57="",'Parade Entries'!B57,"")</f>
        <v/>
      </c>
      <c r="B52" s="287" t="str">
        <f>IF('Parade Entries'!$U57="",'Parade Entries'!S57,"")</f>
        <v/>
      </c>
      <c r="C52" s="258"/>
      <c r="D52" s="258" t="str">
        <f>IF('Parade Entries'!$U57="",'Parade Entries'!AB57,"")</f>
        <v/>
      </c>
      <c r="E52" s="258" t="str">
        <f>IF('Parade Entries'!$U57="",'Parade Entries'!H57,"")</f>
        <v/>
      </c>
      <c r="F52" s="279" t="str">
        <f>IF('Parade Entries'!$U57="",'Parade Entries'!I57,"")</f>
        <v/>
      </c>
    </row>
    <row r="53" spans="1:6" x14ac:dyDescent="0.2">
      <c r="A53" s="257" t="str">
        <f>IF('Parade Entries'!U58="",'Parade Entries'!B58,"")</f>
        <v/>
      </c>
      <c r="B53" s="287" t="str">
        <f>IF('Parade Entries'!$U58="",'Parade Entries'!S58,"")</f>
        <v/>
      </c>
      <c r="C53" s="258"/>
      <c r="D53" s="258" t="str">
        <f>IF('Parade Entries'!$U58="",'Parade Entries'!AB58,"")</f>
        <v/>
      </c>
      <c r="E53" s="258" t="str">
        <f>IF('Parade Entries'!$U58="",'Parade Entries'!H58,"")</f>
        <v/>
      </c>
      <c r="F53" s="279" t="str">
        <f>IF('Parade Entries'!$U58="",'Parade Entries'!I58,"")</f>
        <v/>
      </c>
    </row>
    <row r="54" spans="1:6" x14ac:dyDescent="0.2">
      <c r="A54" s="257" t="str">
        <f>IF('Parade Entries'!U59="",'Parade Entries'!B59,"")</f>
        <v/>
      </c>
      <c r="B54" s="287" t="str">
        <f>IF('Parade Entries'!$U59="",'Parade Entries'!S59,"")</f>
        <v/>
      </c>
      <c r="C54" s="258"/>
      <c r="D54" s="258" t="str">
        <f>IF('Parade Entries'!$U59="",'Parade Entries'!AB59,"")</f>
        <v/>
      </c>
      <c r="E54" s="258" t="str">
        <f>IF('Parade Entries'!$U59="",'Parade Entries'!H59,"")</f>
        <v/>
      </c>
      <c r="F54" s="279" t="str">
        <f>IF('Parade Entries'!$U59="",'Parade Entries'!I59,"")</f>
        <v/>
      </c>
    </row>
    <row r="55" spans="1:6" x14ac:dyDescent="0.2">
      <c r="A55" s="257" t="str">
        <f>IF('Parade Entries'!U60="",'Parade Entries'!B60,"")</f>
        <v>Top Tier Springfield 10U Baseball</v>
      </c>
      <c r="B55" s="287">
        <f>IF('Parade Entries'!$U60="",'Parade Entries'!S60,"")</f>
        <v>50</v>
      </c>
      <c r="C55" s="258" t="s">
        <v>856</v>
      </c>
      <c r="D55" s="258" t="str">
        <f>IF('Parade Entries'!$U60="",'Parade Entries'!AB60,"")</f>
        <v>Gene Mitchell</v>
      </c>
      <c r="E55" s="258" t="str">
        <f>IF('Parade Entries'!$U60="",'Parade Entries'!H60,"")</f>
        <v>toptiergene@gmail.com</v>
      </c>
      <c r="F55" s="279">
        <f>IF('Parade Entries'!$U60="",'Parade Entries'!I60,"")</f>
        <v>2174165818</v>
      </c>
    </row>
    <row r="56" spans="1:6" x14ac:dyDescent="0.2">
      <c r="A56" s="257" t="str">
        <f>IF('Parade Entries'!U61="",'Parade Entries'!B61,"")</f>
        <v/>
      </c>
      <c r="B56" s="287" t="str">
        <f>IF('Parade Entries'!$U61="",'Parade Entries'!S61,"")</f>
        <v/>
      </c>
      <c r="C56" s="258"/>
      <c r="D56" s="258" t="str">
        <f>IF('Parade Entries'!$U61="",'Parade Entries'!AB61,"")</f>
        <v/>
      </c>
      <c r="E56" s="258" t="str">
        <f>IF('Parade Entries'!$U61="",'Parade Entries'!H61,"")</f>
        <v/>
      </c>
      <c r="F56" s="279" t="str">
        <f>IF('Parade Entries'!$U61="",'Parade Entries'!I61,"")</f>
        <v/>
      </c>
    </row>
    <row r="57" spans="1:6" x14ac:dyDescent="0.2">
      <c r="A57" s="257" t="str">
        <f>IF('Parade Entries'!U62="",'Parade Entries'!B62,"")</f>
        <v/>
      </c>
      <c r="B57" s="287" t="str">
        <f>IF('Parade Entries'!$U62="",'Parade Entries'!S62,"")</f>
        <v/>
      </c>
      <c r="C57" s="258" t="s">
        <v>859</v>
      </c>
      <c r="D57" s="258" t="str">
        <f>IF('Parade Entries'!$U62="",'Parade Entries'!AB62,"")</f>
        <v/>
      </c>
      <c r="E57" s="258" t="str">
        <f>IF('Parade Entries'!$U62="",'Parade Entries'!H62,"")</f>
        <v/>
      </c>
      <c r="F57" s="279" t="str">
        <f>IF('Parade Entries'!$U62="",'Parade Entries'!I62,"")</f>
        <v/>
      </c>
    </row>
    <row r="58" spans="1:6" x14ac:dyDescent="0.2">
      <c r="A58" s="257" t="str">
        <f>IF('Parade Entries'!U63="",'Parade Entries'!B63,"")</f>
        <v/>
      </c>
      <c r="B58" s="287" t="str">
        <f>IF('Parade Entries'!$U63="",'Parade Entries'!S63,"")</f>
        <v/>
      </c>
      <c r="C58" s="258"/>
      <c r="D58" s="258" t="str">
        <f>IF('Parade Entries'!$U63="",'Parade Entries'!AB63,"")</f>
        <v/>
      </c>
      <c r="E58" s="258" t="str">
        <f>IF('Parade Entries'!$U63="",'Parade Entries'!H63,"")</f>
        <v/>
      </c>
      <c r="F58" s="279" t="str">
        <f>IF('Parade Entries'!$U63="",'Parade Entries'!I63,"")</f>
        <v/>
      </c>
    </row>
    <row r="59" spans="1:6" x14ac:dyDescent="0.2">
      <c r="A59" s="257" t="str">
        <f>IF('Parade Entries'!U64="",'Parade Entries'!B64,"")</f>
        <v/>
      </c>
      <c r="B59" s="287" t="str">
        <f>IF('Parade Entries'!$U64="",'Parade Entries'!S64,"")</f>
        <v/>
      </c>
      <c r="C59" s="258"/>
      <c r="D59" s="258" t="str">
        <f>IF('Parade Entries'!$U64="",'Parade Entries'!AB64,"")</f>
        <v/>
      </c>
      <c r="E59" s="258" t="str">
        <f>IF('Parade Entries'!$U64="",'Parade Entries'!H64,"")</f>
        <v/>
      </c>
      <c r="F59" s="279" t="str">
        <f>IF('Parade Entries'!$U64="",'Parade Entries'!I64,"")</f>
        <v/>
      </c>
    </row>
    <row r="60" spans="1:6" x14ac:dyDescent="0.2">
      <c r="A60" s="257" t="str">
        <f>IF('Parade Entries'!U65="",'Parade Entries'!B65,"")</f>
        <v/>
      </c>
      <c r="B60" s="287" t="str">
        <f>IF('Parade Entries'!$U65="",'Parade Entries'!S65,"")</f>
        <v/>
      </c>
      <c r="C60" s="258"/>
      <c r="D60" s="258" t="str">
        <f>IF('Parade Entries'!$U65="",'Parade Entries'!AB65,"")</f>
        <v/>
      </c>
      <c r="E60" s="258" t="str">
        <f>IF('Parade Entries'!$U65="",'Parade Entries'!H65,"")</f>
        <v/>
      </c>
      <c r="F60" s="279" t="str">
        <f>IF('Parade Entries'!$U65="",'Parade Entries'!I65,"")</f>
        <v/>
      </c>
    </row>
    <row r="61" spans="1:6" x14ac:dyDescent="0.2">
      <c r="A61" s="257" t="str">
        <f>IF('Parade Entries'!U66="",'Parade Entries'!B66,"")</f>
        <v/>
      </c>
      <c r="B61" s="287" t="str">
        <f>IF('Parade Entries'!$U66="",'Parade Entries'!S66,"")</f>
        <v/>
      </c>
      <c r="C61" s="258"/>
      <c r="D61" s="258" t="str">
        <f>IF('Parade Entries'!$U66="",'Parade Entries'!AB66,"")</f>
        <v/>
      </c>
      <c r="E61" s="258" t="str">
        <f>IF('Parade Entries'!$U66="",'Parade Entries'!H66,"")</f>
        <v/>
      </c>
      <c r="F61" s="279" t="str">
        <f>IF('Parade Entries'!$U66="",'Parade Entries'!I66,"")</f>
        <v/>
      </c>
    </row>
    <row r="62" spans="1:6" x14ac:dyDescent="0.2">
      <c r="A62" s="257" t="str">
        <f>IF('Parade Entries'!U67="",'Parade Entries'!B67,"")</f>
        <v/>
      </c>
      <c r="B62" s="287" t="str">
        <f>IF('Parade Entries'!$U67="",'Parade Entries'!S67,"")</f>
        <v/>
      </c>
      <c r="C62" s="258"/>
      <c r="D62" s="258" t="str">
        <f>IF('Parade Entries'!$U67="",'Parade Entries'!AB67,"")</f>
        <v/>
      </c>
      <c r="E62" s="258" t="str">
        <f>IF('Parade Entries'!$U67="",'Parade Entries'!H67,"")</f>
        <v/>
      </c>
      <c r="F62" s="279" t="str">
        <f>IF('Parade Entries'!$U67="",'Parade Entries'!I67,"")</f>
        <v/>
      </c>
    </row>
    <row r="63" spans="1:6" x14ac:dyDescent="0.2">
      <c r="A63" s="257" t="str">
        <f>IF('Parade Entries'!U68="",'Parade Entries'!B68,"")</f>
        <v/>
      </c>
      <c r="B63" s="287" t="str">
        <f>IF('Parade Entries'!$U68="",'Parade Entries'!S68,"")</f>
        <v/>
      </c>
      <c r="C63" s="258"/>
      <c r="D63" s="258" t="str">
        <f>IF('Parade Entries'!$U68="",'Parade Entries'!AB68,"")</f>
        <v/>
      </c>
      <c r="E63" s="258" t="str">
        <f>IF('Parade Entries'!$U68="",'Parade Entries'!H68,"")</f>
        <v/>
      </c>
      <c r="F63" s="279" t="str">
        <f>IF('Parade Entries'!$U68="",'Parade Entries'!I68,"")</f>
        <v/>
      </c>
    </row>
    <row r="64" spans="1:6" x14ac:dyDescent="0.2">
      <c r="A64" s="257" t="str">
        <f>IF('Parade Entries'!U69="",'Parade Entries'!B69,"")</f>
        <v/>
      </c>
      <c r="B64" s="287" t="str">
        <f>IF('Parade Entries'!$U69="",'Parade Entries'!S69,"")</f>
        <v/>
      </c>
      <c r="C64" s="258"/>
      <c r="D64" s="258" t="str">
        <f>IF('Parade Entries'!$U69="",'Parade Entries'!AB69,"")</f>
        <v/>
      </c>
      <c r="E64" s="258" t="str">
        <f>IF('Parade Entries'!$U69="",'Parade Entries'!H69,"")</f>
        <v/>
      </c>
      <c r="F64" s="279" t="str">
        <f>IF('Parade Entries'!$U69="",'Parade Entries'!I69,"")</f>
        <v/>
      </c>
    </row>
    <row r="65" spans="1:6" x14ac:dyDescent="0.2">
      <c r="A65" s="257" t="str">
        <f>IF('Parade Entries'!U70="",'Parade Entries'!B70,"")</f>
        <v/>
      </c>
      <c r="B65" s="287" t="str">
        <f>IF('Parade Entries'!$U70="",'Parade Entries'!S70,"")</f>
        <v/>
      </c>
      <c r="C65" s="258"/>
      <c r="D65" s="258" t="str">
        <f>IF('Parade Entries'!$U70="",'Parade Entries'!AB70,"")</f>
        <v/>
      </c>
      <c r="E65" s="258" t="str">
        <f>IF('Parade Entries'!$U70="",'Parade Entries'!H70,"")</f>
        <v/>
      </c>
      <c r="F65" s="279" t="str">
        <f>IF('Parade Entries'!$U70="",'Parade Entries'!I70,"")</f>
        <v/>
      </c>
    </row>
    <row r="66" spans="1:6" x14ac:dyDescent="0.2">
      <c r="A66" s="257" t="str">
        <f>IF('Parade Entries'!U71="",'Parade Entries'!B71,"")</f>
        <v/>
      </c>
      <c r="B66" s="287" t="str">
        <f>IF('Parade Entries'!$U71="",'Parade Entries'!S71,"")</f>
        <v/>
      </c>
      <c r="C66" s="258"/>
      <c r="D66" s="258" t="str">
        <f>IF('Parade Entries'!$U71="",'Parade Entries'!AB71,"")</f>
        <v/>
      </c>
      <c r="E66" s="258" t="str">
        <f>IF('Parade Entries'!$U71="",'Parade Entries'!H71,"")</f>
        <v/>
      </c>
      <c r="F66" s="279" t="str">
        <f>IF('Parade Entries'!$U71="",'Parade Entries'!I71,"")</f>
        <v/>
      </c>
    </row>
    <row r="67" spans="1:6" x14ac:dyDescent="0.2">
      <c r="A67" s="257" t="str">
        <f>IF('Parade Entries'!U72="",'Parade Entries'!B72,"")</f>
        <v/>
      </c>
      <c r="B67" s="287" t="str">
        <f>IF('Parade Entries'!$U72="",'Parade Entries'!S72,"")</f>
        <v/>
      </c>
      <c r="C67" s="258"/>
      <c r="D67" s="258" t="str">
        <f>IF('Parade Entries'!$U72="",'Parade Entries'!AB72,"")</f>
        <v/>
      </c>
      <c r="E67" s="258" t="str">
        <f>IF('Parade Entries'!$U72="",'Parade Entries'!H72,"")</f>
        <v/>
      </c>
      <c r="F67" s="279" t="str">
        <f>IF('Parade Entries'!$U72="",'Parade Entries'!I72,"")</f>
        <v/>
      </c>
    </row>
    <row r="68" spans="1:6" x14ac:dyDescent="0.2">
      <c r="A68" s="257" t="str">
        <f>IF('Parade Entries'!U73="",'Parade Entries'!B73,"")</f>
        <v>American Postal Workers Union Local 239</v>
      </c>
      <c r="B68" s="287">
        <f>IF('Parade Entries'!$U73="",'Parade Entries'!S73,"")</f>
        <v>50</v>
      </c>
      <c r="C68" s="258"/>
      <c r="D68" s="258" t="str">
        <f>IF('Parade Entries'!$U73="",'Parade Entries'!AB73,"")</f>
        <v>Liz Bishop</v>
      </c>
      <c r="E68" s="258" t="str">
        <f>IF('Parade Entries'!$U73="",'Parade Entries'!H73,"")</f>
        <v>lincolnland239nixie@yahoo.com</v>
      </c>
      <c r="F68" s="279">
        <f>IF('Parade Entries'!$U73="",'Parade Entries'!I73,"")</f>
        <v>2173063383</v>
      </c>
    </row>
    <row r="69" spans="1:6" x14ac:dyDescent="0.2">
      <c r="A69" s="257" t="str">
        <f>IF('Parade Entries'!U74="",'Parade Entries'!B74,"")</f>
        <v/>
      </c>
      <c r="B69" s="287" t="str">
        <f>IF('Parade Entries'!$U74="",'Parade Entries'!S74,"")</f>
        <v/>
      </c>
      <c r="C69" s="258"/>
      <c r="D69" s="258" t="str">
        <f>IF('Parade Entries'!$U74="",'Parade Entries'!AB74,"")</f>
        <v/>
      </c>
      <c r="E69" s="258" t="str">
        <f>IF('Parade Entries'!$U74="",'Parade Entries'!H74,"")</f>
        <v/>
      </c>
      <c r="F69" s="279" t="str">
        <f>IF('Parade Entries'!$U74="",'Parade Entries'!I74,"")</f>
        <v/>
      </c>
    </row>
    <row r="70" spans="1:6" x14ac:dyDescent="0.2">
      <c r="A70" s="257" t="str">
        <f>IF('Parade Entries'!U75="",'Parade Entries'!B75,"")</f>
        <v/>
      </c>
      <c r="B70" s="287" t="str">
        <f>IF('Parade Entries'!$U75="",'Parade Entries'!S75,"")</f>
        <v/>
      </c>
      <c r="C70" s="258"/>
      <c r="D70" s="258" t="str">
        <f>IF('Parade Entries'!$U75="",'Parade Entries'!AB75,"")</f>
        <v/>
      </c>
      <c r="E70" s="258" t="str">
        <f>IF('Parade Entries'!$U75="",'Parade Entries'!H75,"")</f>
        <v/>
      </c>
      <c r="F70" s="279" t="str">
        <f>IF('Parade Entries'!$U75="",'Parade Entries'!I75,"")</f>
        <v/>
      </c>
    </row>
    <row r="71" spans="1:6" x14ac:dyDescent="0.2">
      <c r="A71" s="257" t="str">
        <f>IF('Parade Entries'!U76="",'Parade Entries'!B76,"")</f>
        <v/>
      </c>
      <c r="B71" s="287" t="str">
        <f>IF('Parade Entries'!$U76="",'Parade Entries'!S76,"")</f>
        <v/>
      </c>
      <c r="C71" s="258"/>
      <c r="D71" s="258" t="str">
        <f>IF('Parade Entries'!$U76="",'Parade Entries'!AB76,"")</f>
        <v/>
      </c>
      <c r="E71" s="258" t="str">
        <f>IF('Parade Entries'!$U76="",'Parade Entries'!H76,"")</f>
        <v/>
      </c>
      <c r="F71" s="279" t="str">
        <f>IF('Parade Entries'!$U76="",'Parade Entries'!I76,"")</f>
        <v/>
      </c>
    </row>
    <row r="72" spans="1:6" x14ac:dyDescent="0.2">
      <c r="A72" s="257" t="str">
        <f>IF('Parade Entries'!U77="",'Parade Entries'!B77,"")</f>
        <v>Veterans of Foreign Wars Post 755 &amp; VFW Riders</v>
      </c>
      <c r="B72" s="287">
        <f>IF('Parade Entries'!$U77="",'Parade Entries'!S77,"")</f>
        <v>0</v>
      </c>
      <c r="C72" s="258"/>
      <c r="D72" s="258" t="str">
        <f>IF('Parade Entries'!$U77="",'Parade Entries'!AB77,"")</f>
        <v>CDR J Seed</v>
      </c>
      <c r="E72" s="258" t="str">
        <f>IF('Parade Entries'!$U77="",'Parade Entries'!H77,"")</f>
        <v>jseed22@yahoo.com</v>
      </c>
      <c r="F72" s="279">
        <f>IF('Parade Entries'!$U77="",'Parade Entries'!I77,"")</f>
        <v>2174810082</v>
      </c>
    </row>
    <row r="73" spans="1:6" x14ac:dyDescent="0.2">
      <c r="A73" s="257" t="str">
        <f>IF('Parade Entries'!U78="",'Parade Entries'!B78,"")</f>
        <v/>
      </c>
      <c r="B73" s="287" t="str">
        <f>IF('Parade Entries'!$U78="",'Parade Entries'!S78,"")</f>
        <v/>
      </c>
      <c r="C73" s="258"/>
      <c r="D73" s="258" t="str">
        <f>IF('Parade Entries'!$U78="",'Parade Entries'!AB78,"")</f>
        <v/>
      </c>
      <c r="E73" s="258" t="str">
        <f>IF('Parade Entries'!$U78="",'Parade Entries'!H78,"")</f>
        <v/>
      </c>
      <c r="F73" s="279" t="str">
        <f>IF('Parade Entries'!$U78="",'Parade Entries'!I78,"")</f>
        <v/>
      </c>
    </row>
    <row r="74" spans="1:6" x14ac:dyDescent="0.2">
      <c r="A74" s="257" t="str">
        <f>IF('Parade Entries'!U79="",'Parade Entries'!B79,"")</f>
        <v/>
      </c>
      <c r="B74" s="287" t="str">
        <f>IF('Parade Entries'!$U79="",'Parade Entries'!S79,"")</f>
        <v/>
      </c>
      <c r="C74" s="258"/>
      <c r="D74" s="258" t="str">
        <f>IF('Parade Entries'!$U79="",'Parade Entries'!AB79,"")</f>
        <v/>
      </c>
      <c r="E74" s="258" t="str">
        <f>IF('Parade Entries'!$U79="",'Parade Entries'!H79,"")</f>
        <v/>
      </c>
      <c r="F74" s="279" t="str">
        <f>IF('Parade Entries'!$U79="",'Parade Entries'!I79,"")</f>
        <v/>
      </c>
    </row>
    <row r="75" spans="1:6" x14ac:dyDescent="0.2">
      <c r="A75" s="257" t="str">
        <f>IF('Parade Entries'!U80="",'Parade Entries'!B80,"")</f>
        <v>Animal Protective League</v>
      </c>
      <c r="B75" s="287">
        <f>IF('Parade Entries'!$U80="",'Parade Entries'!S80,"")</f>
        <v>50</v>
      </c>
      <c r="C75" s="258"/>
      <c r="D75" s="258" t="str">
        <f>IF('Parade Entries'!$U80="",'Parade Entries'!AB80,"")</f>
        <v>Jeffrey Cunningham</v>
      </c>
      <c r="E75" s="258" t="str">
        <f>IF('Parade Entries'!$U80="",'Parade Entries'!H80,"")</f>
        <v>events@apl-shelter.org</v>
      </c>
      <c r="F75" s="279">
        <f>IF('Parade Entries'!$U80="",'Parade Entries'!I80,"")</f>
        <v>2173616212</v>
      </c>
    </row>
    <row r="76" spans="1:6" x14ac:dyDescent="0.2">
      <c r="A76" s="257" t="str">
        <f>IF('Parade Entries'!U81="",'Parade Entries'!B81,"")</f>
        <v/>
      </c>
      <c r="B76" s="287" t="str">
        <f>IF('Parade Entries'!$U81="",'Parade Entries'!S81,"")</f>
        <v/>
      </c>
      <c r="C76" s="258"/>
      <c r="D76" s="258" t="str">
        <f>IF('Parade Entries'!$U81="",'Parade Entries'!AB81,"")</f>
        <v/>
      </c>
      <c r="E76" s="258" t="str">
        <f>IF('Parade Entries'!$U81="",'Parade Entries'!H81,"")</f>
        <v/>
      </c>
      <c r="F76" s="279" t="str">
        <f>IF('Parade Entries'!$U81="",'Parade Entries'!I81,"")</f>
        <v/>
      </c>
    </row>
    <row r="77" spans="1:6" x14ac:dyDescent="0.2">
      <c r="A77" s="257" t="str">
        <f>IF('Parade Entries'!U82="",'Parade Entries'!B82,"")</f>
        <v/>
      </c>
      <c r="B77" s="287" t="str">
        <f>IF('Parade Entries'!$U82="",'Parade Entries'!S82,"")</f>
        <v/>
      </c>
      <c r="C77" s="258"/>
      <c r="D77" s="258" t="str">
        <f>IF('Parade Entries'!$U82="",'Parade Entries'!AB82,"")</f>
        <v/>
      </c>
      <c r="E77" s="258" t="str">
        <f>IF('Parade Entries'!$U82="",'Parade Entries'!H82,"")</f>
        <v/>
      </c>
      <c r="F77" s="279" t="str">
        <f>IF('Parade Entries'!$U82="",'Parade Entries'!I82,"")</f>
        <v/>
      </c>
    </row>
    <row r="78" spans="1:6" x14ac:dyDescent="0.2">
      <c r="A78" s="257" t="str">
        <f>IF('Parade Entries'!U83="",'Parade Entries'!B83,"")</f>
        <v xml:space="preserve">Young Queens Dance Team </v>
      </c>
      <c r="B78" s="287">
        <f>IF('Parade Entries'!$U83="",'Parade Entries'!S83,"")</f>
        <v>50</v>
      </c>
      <c r="C78" s="258"/>
      <c r="D78" s="258" t="str">
        <f>IF('Parade Entries'!$U83="",'Parade Entries'!AB83,"")</f>
        <v>April Allen</v>
      </c>
      <c r="E78" s="258" t="str">
        <f>IF('Parade Entries'!$U83="",'Parade Entries'!H83,"")</f>
        <v>youngqueensdanceteam@gmail.com</v>
      </c>
      <c r="F78" s="279">
        <f>IF('Parade Entries'!$U83="",'Parade Entries'!I83,"")</f>
        <v>7739463992</v>
      </c>
    </row>
    <row r="79" spans="1:6" x14ac:dyDescent="0.2">
      <c r="A79" s="257" t="str">
        <f>IF('Parade Entries'!U84="",'Parade Entries'!B84,"")</f>
        <v/>
      </c>
      <c r="B79" s="287" t="str">
        <f>IF('Parade Entries'!$U84="",'Parade Entries'!S84,"")</f>
        <v/>
      </c>
      <c r="C79" s="258"/>
      <c r="D79" s="258" t="str">
        <f>IF('Parade Entries'!$U84="",'Parade Entries'!AB84,"")</f>
        <v/>
      </c>
      <c r="E79" s="258" t="str">
        <f>IF('Parade Entries'!$U84="",'Parade Entries'!H84,"")</f>
        <v/>
      </c>
      <c r="F79" s="279" t="str">
        <f>IF('Parade Entries'!$U84="",'Parade Entries'!I84,"")</f>
        <v/>
      </c>
    </row>
    <row r="80" spans="1:6" x14ac:dyDescent="0.2">
      <c r="A80" s="257" t="str">
        <f>IF('Parade Entries'!U85="",'Parade Entries'!B85,"")</f>
        <v/>
      </c>
      <c r="B80" s="287" t="str">
        <f>IF('Parade Entries'!$U85="",'Parade Entries'!S85,"")</f>
        <v/>
      </c>
      <c r="C80" s="258"/>
      <c r="D80" s="258" t="str">
        <f>IF('Parade Entries'!$U85="",'Parade Entries'!AB85,"")</f>
        <v/>
      </c>
      <c r="E80" s="258" t="str">
        <f>IF('Parade Entries'!$U85="",'Parade Entries'!H85,"")</f>
        <v/>
      </c>
      <c r="F80" s="279" t="str">
        <f>IF('Parade Entries'!$U85="",'Parade Entries'!I85,"")</f>
        <v/>
      </c>
    </row>
    <row r="81" spans="1:6" x14ac:dyDescent="0.2">
      <c r="A81" s="257" t="str">
        <f>IF('Parade Entries'!U86="",'Parade Entries'!B86,"")</f>
        <v>The Penny Bar</v>
      </c>
      <c r="B81" s="287">
        <f>IF('Parade Entries'!$U86="",'Parade Entries'!S86,"")</f>
        <v>300</v>
      </c>
      <c r="C81" s="258"/>
      <c r="D81" s="258" t="str">
        <f>IF('Parade Entries'!$U86="",'Parade Entries'!AB86,"")</f>
        <v>Robyn Dougherty</v>
      </c>
      <c r="E81" s="258" t="str">
        <f>IF('Parade Entries'!$U86="",'Parade Entries'!H86,"")</f>
        <v>batmom71@live.com</v>
      </c>
      <c r="F81" s="279">
        <f>IF('Parade Entries'!$U86="",'Parade Entries'!I86,"")</f>
        <v>2175236995</v>
      </c>
    </row>
    <row r="82" spans="1:6" x14ac:dyDescent="0.2">
      <c r="A82" s="257" t="e">
        <f>IF('Parade Entries'!U87="",'Parade Entries'!B87,"")</f>
        <v>#VALUE!</v>
      </c>
      <c r="B82" s="287" t="e">
        <f>IF('Parade Entries'!$U87="",'Parade Entries'!S87,"")</f>
        <v>#VALUE!</v>
      </c>
      <c r="C82" s="258"/>
      <c r="D82" s="258" t="e">
        <f>IF('Parade Entries'!$U87="",'Parade Entries'!AB87,"")</f>
        <v>#VALUE!</v>
      </c>
      <c r="E82" s="258" t="e">
        <f>IF('Parade Entries'!$U87="",'Parade Entries'!H87,"")</f>
        <v>#VALUE!</v>
      </c>
      <c r="F82" s="279" t="e">
        <f>IF('Parade Entries'!$U87="",'Parade Entries'!I87,"")</f>
        <v>#VALUE!</v>
      </c>
    </row>
    <row r="83" spans="1:6" x14ac:dyDescent="0.2">
      <c r="A83" s="257" t="str">
        <f>IF('Parade Entries'!U88="",'Parade Entries'!B88,"")</f>
        <v/>
      </c>
      <c r="B83" s="287" t="str">
        <f>IF('Parade Entries'!$U88="",'Parade Entries'!S88,"")</f>
        <v/>
      </c>
      <c r="C83" s="258"/>
      <c r="D83" s="258" t="str">
        <f>IF('Parade Entries'!$U88="",'Parade Entries'!AB88,"")</f>
        <v/>
      </c>
      <c r="E83" s="258" t="str">
        <f>IF('Parade Entries'!$U88="",'Parade Entries'!H88,"")</f>
        <v/>
      </c>
      <c r="F83" s="279" t="str">
        <f>IF('Parade Entries'!$U88="",'Parade Entries'!I88,"")</f>
        <v/>
      </c>
    </row>
    <row r="84" spans="1:6" x14ac:dyDescent="0.2">
      <c r="A84" s="257" t="str">
        <f>IF('Parade Entries'!U89="",'Parade Entries'!B89,"")</f>
        <v/>
      </c>
      <c r="B84" s="287" t="str">
        <f>IF('Parade Entries'!$U89="",'Parade Entries'!S89,"")</f>
        <v/>
      </c>
      <c r="C84" s="258"/>
      <c r="D84" s="258" t="str">
        <f>IF('Parade Entries'!$U89="",'Parade Entries'!AB89,"")</f>
        <v/>
      </c>
      <c r="E84" s="258" t="str">
        <f>IF('Parade Entries'!$U89="",'Parade Entries'!H89,"")</f>
        <v/>
      </c>
      <c r="F84" s="279" t="str">
        <f>IF('Parade Entries'!$U89="",'Parade Entries'!I89,"")</f>
        <v/>
      </c>
    </row>
    <row r="85" spans="1:6" x14ac:dyDescent="0.2">
      <c r="A85" s="257" t="str">
        <f>IF('Parade Entries'!U90="",'Parade Entries'!B90,"")</f>
        <v/>
      </c>
      <c r="B85" s="287" t="str">
        <f>IF('Parade Entries'!$U90="",'Parade Entries'!S90,"")</f>
        <v/>
      </c>
      <c r="C85" s="258"/>
      <c r="D85" s="258" t="str">
        <f>IF('Parade Entries'!$U90="",'Parade Entries'!AB90,"")</f>
        <v/>
      </c>
      <c r="E85" s="258" t="str">
        <f>IF('Parade Entries'!$U90="",'Parade Entries'!H90,"")</f>
        <v/>
      </c>
      <c r="F85" s="279" t="str">
        <f>IF('Parade Entries'!$U90="",'Parade Entries'!I90,"")</f>
        <v/>
      </c>
    </row>
    <row r="86" spans="1:6" x14ac:dyDescent="0.2">
      <c r="A86" s="257" t="str">
        <f>IF('Parade Entries'!U91="",'Parade Entries'!B91,"")</f>
        <v>Illinois army national guard military funeral honors</v>
      </c>
      <c r="B86" s="287">
        <f>IF('Parade Entries'!$U91="",'Parade Entries'!S91,"")</f>
        <v>0</v>
      </c>
      <c r="C86" s="258"/>
      <c r="D86" s="258" t="str">
        <f>IF('Parade Entries'!$U91="",'Parade Entries'!AB91,"")</f>
        <v>Sarah Smith</v>
      </c>
      <c r="E86" s="258" t="str">
        <f>IF('Parade Entries'!$U91="",'Parade Entries'!H91,"")</f>
        <v>saraheluse_08@hotmail.com</v>
      </c>
      <c r="F86" s="279">
        <f>IF('Parade Entries'!$U91="",'Parade Entries'!I91,"")</f>
        <v>2173814506</v>
      </c>
    </row>
    <row r="87" spans="1:6" x14ac:dyDescent="0.2">
      <c r="A87" s="257" t="str">
        <f>IF('Parade Entries'!U92="",'Parade Entries'!B92,"")</f>
        <v/>
      </c>
      <c r="B87" s="287" t="str">
        <f>IF('Parade Entries'!$U92="",'Parade Entries'!S92,"")</f>
        <v/>
      </c>
      <c r="C87" s="258"/>
      <c r="D87" s="258" t="str">
        <f>IF('Parade Entries'!$U92="",'Parade Entries'!AB92,"")</f>
        <v/>
      </c>
      <c r="E87" s="258" t="str">
        <f>IF('Parade Entries'!$U92="",'Parade Entries'!H92,"")</f>
        <v/>
      </c>
      <c r="F87" s="279" t="str">
        <f>IF('Parade Entries'!$U92="",'Parade Entries'!I92,"")</f>
        <v/>
      </c>
    </row>
    <row r="88" spans="1:6" x14ac:dyDescent="0.2">
      <c r="A88" s="257" t="str">
        <f>IF('Parade Entries'!U93="",'Parade Entries'!B93,"")</f>
        <v/>
      </c>
      <c r="B88" s="287" t="str">
        <f>IF('Parade Entries'!$U93="",'Parade Entries'!S93,"")</f>
        <v/>
      </c>
      <c r="C88" s="258"/>
      <c r="D88" s="258" t="str">
        <f>IF('Parade Entries'!$U93="",'Parade Entries'!AB93,"")</f>
        <v/>
      </c>
      <c r="E88" s="258" t="str">
        <f>IF('Parade Entries'!$U93="",'Parade Entries'!H93,"")</f>
        <v/>
      </c>
      <c r="F88" s="279" t="str">
        <f>IF('Parade Entries'!$U93="",'Parade Entries'!I93,"")</f>
        <v/>
      </c>
    </row>
    <row r="89" spans="1:6" x14ac:dyDescent="0.2">
      <c r="A89" s="257" t="str">
        <f>IF('Parade Entries'!U94="",'Parade Entries'!B94,"")</f>
        <v>Vortex Bus - Abraham Lincoln Council, Scouting America</v>
      </c>
      <c r="B89" s="287">
        <f>IF('Parade Entries'!$U94="",'Parade Entries'!S94,"")</f>
        <v>50</v>
      </c>
      <c r="C89" s="258"/>
      <c r="D89" s="258" t="str">
        <f>IF('Parade Entries'!$U94="",'Parade Entries'!AB94,"")</f>
        <v>Monika Kalemba</v>
      </c>
      <c r="E89" s="258" t="str">
        <f>IF('Parade Entries'!$U94="",'Parade Entries'!H94,"")</f>
        <v>monika.kalembasa@scouting.org</v>
      </c>
      <c r="F89" s="279">
        <f>IF('Parade Entries'!$U94="",'Parade Entries'!I94,"")</f>
        <v>8473541876</v>
      </c>
    </row>
    <row r="90" spans="1:6" x14ac:dyDescent="0.2">
      <c r="A90" s="257" t="str">
        <f>IF('Parade Entries'!U95="",'Parade Entries'!B95,"")</f>
        <v/>
      </c>
      <c r="B90" s="287" t="str">
        <f>IF('Parade Entries'!$U95="",'Parade Entries'!S95,"")</f>
        <v/>
      </c>
      <c r="C90" s="258"/>
      <c r="D90" s="258" t="str">
        <f>IF('Parade Entries'!$U95="",'Parade Entries'!AB95,"")</f>
        <v/>
      </c>
      <c r="E90" s="258" t="str">
        <f>IF('Parade Entries'!$U95="",'Parade Entries'!H95,"")</f>
        <v/>
      </c>
      <c r="F90" s="279" t="str">
        <f>IF('Parade Entries'!$U95="",'Parade Entries'!I95,"")</f>
        <v/>
      </c>
    </row>
    <row r="91" spans="1:6" x14ac:dyDescent="0.2">
      <c r="A91" s="257" t="str">
        <f>IF('Parade Entries'!U96="",'Parade Entries'!B96,"")</f>
        <v/>
      </c>
      <c r="B91" s="287" t="str">
        <f>IF('Parade Entries'!$U96="",'Parade Entries'!S96,"")</f>
        <v/>
      </c>
      <c r="C91" s="258"/>
      <c r="D91" s="258" t="str">
        <f>IF('Parade Entries'!$U96="",'Parade Entries'!AB96,"")</f>
        <v/>
      </c>
      <c r="E91" s="258" t="str">
        <f>IF('Parade Entries'!$U96="",'Parade Entries'!H96,"")</f>
        <v/>
      </c>
      <c r="F91" s="279" t="str">
        <f>IF('Parade Entries'!$U96="",'Parade Entries'!I96,"")</f>
        <v/>
      </c>
    </row>
    <row r="92" spans="1:6" x14ac:dyDescent="0.2">
      <c r="A92" s="257" t="str">
        <f>IF('Parade Entries'!U97="",'Parade Entries'!B97,"")</f>
        <v>Prairieland Punishers</v>
      </c>
      <c r="B92" s="287">
        <f>IF('Parade Entries'!$U97="",'Parade Entries'!S97,"")</f>
        <v>50</v>
      </c>
      <c r="C92" s="258"/>
      <c r="D92" s="258" t="str">
        <f>IF('Parade Entries'!$U97="",'Parade Entries'!AB97,"")</f>
        <v>Jason Lindsey</v>
      </c>
      <c r="E92" s="258" t="str">
        <f>IF('Parade Entries'!$U97="",'Parade Entries'!H97,"")</f>
        <v>j.recipie@gmail.com</v>
      </c>
      <c r="F92" s="279">
        <f>IF('Parade Entries'!$U97="",'Parade Entries'!I97,"")</f>
        <v>2179536910</v>
      </c>
    </row>
    <row r="93" spans="1:6" x14ac:dyDescent="0.2">
      <c r="A93" s="257" t="str">
        <f>IF('Parade Entries'!U98="",'Parade Entries'!B98,"")</f>
        <v/>
      </c>
      <c r="B93" s="287" t="str">
        <f>IF('Parade Entries'!$U98="",'Parade Entries'!S98,"")</f>
        <v/>
      </c>
      <c r="C93" s="258"/>
      <c r="D93" s="258" t="str">
        <f>IF('Parade Entries'!$U98="",'Parade Entries'!AB98,"")</f>
        <v/>
      </c>
      <c r="E93" s="258" t="str">
        <f>IF('Parade Entries'!$U98="",'Parade Entries'!H98,"")</f>
        <v/>
      </c>
      <c r="F93" s="279" t="str">
        <f>IF('Parade Entries'!$U98="",'Parade Entries'!I98,"")</f>
        <v/>
      </c>
    </row>
    <row r="94" spans="1:6" x14ac:dyDescent="0.2">
      <c r="A94" s="257">
        <f>IF('Parade Entries'!U99="",'Parade Entries'!B99,"")</f>
        <v>0</v>
      </c>
      <c r="B94" s="287">
        <f>IF('Parade Entries'!$U99="",'Parade Entries'!S99,"")</f>
        <v>0</v>
      </c>
      <c r="C94" s="258"/>
      <c r="D94" s="258" t="str">
        <f>IF('Parade Entries'!$U99="",'Parade Entries'!AB99,"")</f>
        <v xml:space="preserve"> </v>
      </c>
      <c r="E94" s="258">
        <f>IF('Parade Entries'!$U99="",'Parade Entries'!H99,"")</f>
        <v>0</v>
      </c>
      <c r="F94" s="279">
        <f>IF('Parade Entries'!$U99="",'Parade Entries'!I99,"")</f>
        <v>0</v>
      </c>
    </row>
    <row r="95" spans="1:6" x14ac:dyDescent="0.2">
      <c r="A95" s="257">
        <f>IF('Parade Entries'!U100="",'Parade Entries'!B100,"")</f>
        <v>0</v>
      </c>
      <c r="B95" s="287">
        <f>IF('Parade Entries'!$U100="",'Parade Entries'!S100,"")</f>
        <v>0</v>
      </c>
      <c r="C95" s="258"/>
      <c r="D95" s="258" t="str">
        <f>IF('Parade Entries'!$U100="",'Parade Entries'!AB100,"")</f>
        <v xml:space="preserve"> </v>
      </c>
      <c r="E95" s="258">
        <f>IF('Parade Entries'!$U100="",'Parade Entries'!H100,"")</f>
        <v>0</v>
      </c>
      <c r="F95" s="279">
        <f>IF('Parade Entries'!$U100="",'Parade Entries'!I100,"")</f>
        <v>0</v>
      </c>
    </row>
    <row r="96" spans="1:6" x14ac:dyDescent="0.2">
      <c r="A96" s="257">
        <f>IF('Parade Entries'!U101="",'Parade Entries'!B101,"")</f>
        <v>0</v>
      </c>
      <c r="B96" s="287">
        <f>IF('Parade Entries'!$U101="",'Parade Entries'!S101,"")</f>
        <v>0</v>
      </c>
      <c r="C96" s="258"/>
      <c r="D96" s="258" t="str">
        <f>IF('Parade Entries'!$U101="",'Parade Entries'!AB101,"")</f>
        <v xml:space="preserve"> </v>
      </c>
      <c r="E96" s="258">
        <f>IF('Parade Entries'!$U101="",'Parade Entries'!H101,"")</f>
        <v>0</v>
      </c>
      <c r="F96" s="279">
        <f>IF('Parade Entries'!$U101="",'Parade Entries'!I101,"")</f>
        <v>0</v>
      </c>
    </row>
    <row r="97" spans="1:6" x14ac:dyDescent="0.2">
      <c r="A97" s="257">
        <f>IF('Parade Entries'!U102="",'Parade Entries'!B102,"")</f>
        <v>0</v>
      </c>
      <c r="B97" s="287">
        <f>IF('Parade Entries'!$U102="",'Parade Entries'!S102,"")</f>
        <v>0</v>
      </c>
      <c r="C97" s="258"/>
      <c r="D97" s="258" t="str">
        <f>IF('Parade Entries'!$U102="",'Parade Entries'!AB102,"")</f>
        <v xml:space="preserve"> </v>
      </c>
      <c r="E97" s="258">
        <f>IF('Parade Entries'!$U102="",'Parade Entries'!H102,"")</f>
        <v>0</v>
      </c>
      <c r="F97" s="279">
        <f>IF('Parade Entries'!$U102="",'Parade Entries'!I102,"")</f>
        <v>0</v>
      </c>
    </row>
    <row r="98" spans="1:6" x14ac:dyDescent="0.2">
      <c r="A98" s="257">
        <f>IF('Parade Entries'!U103="",'Parade Entries'!B103,"")</f>
        <v>0</v>
      </c>
      <c r="B98" s="287">
        <f>IF('Parade Entries'!$U103="",'Parade Entries'!S103,"")</f>
        <v>0</v>
      </c>
      <c r="C98" s="258"/>
      <c r="D98" s="258" t="str">
        <f>IF('Parade Entries'!$U103="",'Parade Entries'!AB103,"")</f>
        <v xml:space="preserve"> </v>
      </c>
      <c r="E98" s="258">
        <f>IF('Parade Entries'!$U103="",'Parade Entries'!H103,"")</f>
        <v>0</v>
      </c>
      <c r="F98" s="279">
        <f>IF('Parade Entries'!$U103="",'Parade Entries'!I103,"")</f>
        <v>0</v>
      </c>
    </row>
    <row r="99" spans="1:6" x14ac:dyDescent="0.2">
      <c r="A99" s="257">
        <f>IF('Parade Entries'!U104="",'Parade Entries'!B104,"")</f>
        <v>0</v>
      </c>
      <c r="B99" s="287">
        <f>IF('Parade Entries'!$U104="",'Parade Entries'!S104,"")</f>
        <v>0</v>
      </c>
      <c r="C99" s="258"/>
      <c r="D99" s="258" t="str">
        <f>IF('Parade Entries'!$U104="",'Parade Entries'!AB104,"")</f>
        <v xml:space="preserve"> </v>
      </c>
      <c r="E99" s="258">
        <f>IF('Parade Entries'!$U104="",'Parade Entries'!H104,"")</f>
        <v>0</v>
      </c>
      <c r="F99" s="279">
        <f>IF('Parade Entries'!$U104="",'Parade Entries'!I104,"")</f>
        <v>0</v>
      </c>
    </row>
    <row r="100" spans="1:6" x14ac:dyDescent="0.2">
      <c r="A100" s="257">
        <f>IF('Parade Entries'!U105="",'Parade Entries'!B105,"")</f>
        <v>0</v>
      </c>
      <c r="B100" s="287">
        <f>IF('Parade Entries'!$U105="",'Parade Entries'!S105,"")</f>
        <v>0</v>
      </c>
      <c r="C100" s="258"/>
      <c r="D100" s="258" t="str">
        <f>IF('Parade Entries'!$U105="",'Parade Entries'!AB105,"")</f>
        <v xml:space="preserve"> </v>
      </c>
      <c r="E100" s="258">
        <f>IF('Parade Entries'!$U105="",'Parade Entries'!H105,"")</f>
        <v>0</v>
      </c>
      <c r="F100" s="279">
        <f>IF('Parade Entries'!$U105="",'Parade Entries'!I105,"")</f>
        <v>0</v>
      </c>
    </row>
    <row r="101" spans="1:6" x14ac:dyDescent="0.2">
      <c r="A101" s="257">
        <f>IF('Parade Entries'!U106="",'Parade Entries'!B106,"")</f>
        <v>0</v>
      </c>
      <c r="B101" s="287">
        <f>IF('Parade Entries'!$U106="",'Parade Entries'!S106,"")</f>
        <v>0</v>
      </c>
      <c r="C101" s="258"/>
      <c r="D101" s="258" t="str">
        <f>IF('Parade Entries'!$U106="",'Parade Entries'!AB106,"")</f>
        <v xml:space="preserve"> </v>
      </c>
      <c r="E101" s="258">
        <f>IF('Parade Entries'!$U106="",'Parade Entries'!H106,"")</f>
        <v>0</v>
      </c>
      <c r="F101" s="279">
        <f>IF('Parade Entries'!$U106="",'Parade Entries'!I106,"")</f>
        <v>0</v>
      </c>
    </row>
    <row r="102" spans="1:6" x14ac:dyDescent="0.2">
      <c r="A102" s="257">
        <f>IF('Parade Entries'!U107="",'Parade Entries'!B107,"")</f>
        <v>0</v>
      </c>
      <c r="B102" s="287">
        <f>IF('Parade Entries'!$U107="",'Parade Entries'!S107,"")</f>
        <v>0</v>
      </c>
      <c r="C102" s="258"/>
      <c r="D102" s="258" t="str">
        <f>IF('Parade Entries'!$U107="",'Parade Entries'!AB107,"")</f>
        <v xml:space="preserve"> </v>
      </c>
      <c r="E102" s="258">
        <f>IF('Parade Entries'!$U107="",'Parade Entries'!H107,"")</f>
        <v>0</v>
      </c>
      <c r="F102" s="279">
        <f>IF('Parade Entries'!$U107="",'Parade Entries'!I107,"")</f>
        <v>0</v>
      </c>
    </row>
    <row r="103" spans="1:6" x14ac:dyDescent="0.2">
      <c r="A103" s="257">
        <f>IF('Parade Entries'!U108="",'Parade Entries'!B108,"")</f>
        <v>0</v>
      </c>
      <c r="B103" s="287">
        <f>IF('Parade Entries'!$U108="",'Parade Entries'!S108,"")</f>
        <v>0</v>
      </c>
      <c r="C103" s="258"/>
      <c r="D103" s="258" t="str">
        <f>IF('Parade Entries'!$U108="",'Parade Entries'!AB108,"")</f>
        <v xml:space="preserve"> </v>
      </c>
      <c r="E103" s="258">
        <f>IF('Parade Entries'!$U108="",'Parade Entries'!H108,"")</f>
        <v>0</v>
      </c>
      <c r="F103" s="279">
        <f>IF('Parade Entries'!$U108="",'Parade Entries'!I108,"")</f>
        <v>0</v>
      </c>
    </row>
    <row r="104" spans="1:6" x14ac:dyDescent="0.2">
      <c r="A104" s="257">
        <f>IF('Parade Entries'!U109="",'Parade Entries'!B109,"")</f>
        <v>0</v>
      </c>
      <c r="B104" s="287">
        <f>IF('Parade Entries'!$U109="",'Parade Entries'!S109,"")</f>
        <v>0</v>
      </c>
      <c r="C104" s="258"/>
      <c r="D104" s="258" t="str">
        <f>IF('Parade Entries'!$U109="",'Parade Entries'!AB109,"")</f>
        <v xml:space="preserve"> </v>
      </c>
      <c r="E104" s="258">
        <f>IF('Parade Entries'!$U109="",'Parade Entries'!H109,"")</f>
        <v>0</v>
      </c>
      <c r="F104" s="279">
        <f>IF('Parade Entries'!$U109="",'Parade Entries'!I109,"")</f>
        <v>0</v>
      </c>
    </row>
    <row r="105" spans="1:6" x14ac:dyDescent="0.2">
      <c r="A105" s="257">
        <f>IF('Parade Entries'!U110="",'Parade Entries'!B110,"")</f>
        <v>0</v>
      </c>
      <c r="B105" s="287">
        <f>IF('Parade Entries'!$U110="",'Parade Entries'!S110,"")</f>
        <v>0</v>
      </c>
      <c r="C105" s="258"/>
      <c r="D105" s="258" t="str">
        <f>IF('Parade Entries'!$U110="",'Parade Entries'!AB110,"")</f>
        <v xml:space="preserve"> </v>
      </c>
      <c r="E105" s="258">
        <f>IF('Parade Entries'!$U110="",'Parade Entries'!H110,"")</f>
        <v>0</v>
      </c>
      <c r="F105" s="279">
        <f>IF('Parade Entries'!$U110="",'Parade Entries'!I110,"")</f>
        <v>0</v>
      </c>
    </row>
    <row r="106" spans="1:6" x14ac:dyDescent="0.2">
      <c r="A106" s="257">
        <f>IF('Parade Entries'!AD111="",B106," ")</f>
        <v>0</v>
      </c>
      <c r="B106" s="287">
        <f>IF('Parade Entries'!$U111="",'Parade Entries'!S111,"")</f>
        <v>0</v>
      </c>
      <c r="C106" s="258"/>
      <c r="D106" s="258" t="str">
        <f>IF('Parade Entries'!$U111="",'Parade Entries'!AB111,"")</f>
        <v xml:space="preserve"> </v>
      </c>
      <c r="E106" s="258">
        <f>IF('Parade Entries'!$U111="",'Parade Entries'!H111,"")</f>
        <v>0</v>
      </c>
      <c r="F106" s="279">
        <f>IF('Parade Entries'!$U111="",'Parade Entries'!I111,"")</f>
        <v>0</v>
      </c>
    </row>
    <row r="107" spans="1:6" x14ac:dyDescent="0.2">
      <c r="A107" s="257">
        <f>IF('Parade Entries'!AD112="",B107," ")</f>
        <v>0</v>
      </c>
      <c r="B107" s="287">
        <f>IF('Parade Entries'!$U112="",'Parade Entries'!S112,"")</f>
        <v>0</v>
      </c>
      <c r="C107" s="258"/>
      <c r="D107" s="258" t="str">
        <f>IF('Parade Entries'!$U112="",'Parade Entries'!AB112,"")</f>
        <v xml:space="preserve"> </v>
      </c>
      <c r="E107" s="258">
        <f>IF('Parade Entries'!$U112="",'Parade Entries'!H112,"")</f>
        <v>0</v>
      </c>
      <c r="F107" s="279">
        <f>IF('Parade Entries'!$U112="",'Parade Entries'!I112,"")</f>
        <v>0</v>
      </c>
    </row>
    <row r="108" spans="1:6" x14ac:dyDescent="0.2">
      <c r="A108" s="257">
        <f>IF('Parade Entries'!AD113="",B108," ")</f>
        <v>0</v>
      </c>
      <c r="B108" s="287">
        <f>IF('Parade Entries'!$U113="",'Parade Entries'!S113,"")</f>
        <v>0</v>
      </c>
      <c r="C108" s="258"/>
      <c r="D108" s="258" t="str">
        <f>IF('Parade Entries'!$U113="",'Parade Entries'!AB113,"")</f>
        <v xml:space="preserve"> </v>
      </c>
      <c r="E108" s="258">
        <f>IF('Parade Entries'!$U113="",'Parade Entries'!H113,"")</f>
        <v>0</v>
      </c>
      <c r="F108" s="279">
        <f>IF('Parade Entries'!$U113="",'Parade Entries'!I113,"")</f>
        <v>0</v>
      </c>
    </row>
    <row r="109" spans="1:6" x14ac:dyDescent="0.2">
      <c r="A109" s="257">
        <f>IF('Parade Entries'!AD114="",B109," ")</f>
        <v>0</v>
      </c>
      <c r="B109" s="287">
        <f>IF('Parade Entries'!$U114="",'Parade Entries'!S114,"")</f>
        <v>0</v>
      </c>
      <c r="C109" s="258"/>
      <c r="D109" s="258" t="str">
        <f>IF('Parade Entries'!$U114="",'Parade Entries'!AB114,"")</f>
        <v xml:space="preserve"> </v>
      </c>
      <c r="E109" s="258">
        <f>IF('Parade Entries'!$U114="",'Parade Entries'!H114,"")</f>
        <v>0</v>
      </c>
      <c r="F109" s="279">
        <f>IF('Parade Entries'!$U114="",'Parade Entries'!I114,"")</f>
        <v>0</v>
      </c>
    </row>
    <row r="110" spans="1:6" x14ac:dyDescent="0.2">
      <c r="A110" s="257">
        <f>IF('Parade Entries'!AD115="",B110," ")</f>
        <v>0</v>
      </c>
      <c r="B110" s="287">
        <f>IF('Parade Entries'!$U115="",'Parade Entries'!S115,"")</f>
        <v>0</v>
      </c>
      <c r="C110" s="258"/>
      <c r="D110" s="258">
        <f>IF('Parade Entries'!$U115="",'Parade Entries'!AB115,"")</f>
        <v>0</v>
      </c>
      <c r="E110" s="258">
        <f>IF('Parade Entries'!$U115="",'Parade Entries'!H115,"")</f>
        <v>0</v>
      </c>
      <c r="F110" s="279">
        <f>IF('Parade Entries'!$U115="",'Parade Entries'!I115,"")</f>
        <v>0</v>
      </c>
    </row>
    <row r="111" spans="1:6" x14ac:dyDescent="0.2">
      <c r="A111" s="257" t="str">
        <f>IF('Parade Entries'!AD116="",B117," ")</f>
        <v xml:space="preserve"> </v>
      </c>
      <c r="B111" s="287" t="e">
        <f>IF('Parade Entries'!$U116="",'Parade Entries'!S116,"")</f>
        <v>#VALUE!</v>
      </c>
      <c r="C111" s="258"/>
      <c r="D111" s="258" t="e">
        <f>IF('Parade Entries'!$U116="",'Parade Entries'!AB116,"")</f>
        <v>#VALUE!</v>
      </c>
      <c r="E111" s="258" t="e">
        <f>IF('Parade Entries'!$U116="",'Parade Entries'!H116,"")</f>
        <v>#VALUE!</v>
      </c>
      <c r="F111" s="279" t="e">
        <f>IF('Parade Entries'!$U116="",'Parade Entries'!I116,"")</f>
        <v>#VALUE!</v>
      </c>
    </row>
    <row r="112" spans="1:6" x14ac:dyDescent="0.2">
      <c r="A112" s="257"/>
      <c r="B112" s="287" t="str">
        <f>IF('Parade Entries'!$U117="",'Parade Entries'!S117,"")</f>
        <v/>
      </c>
      <c r="C112" s="258"/>
      <c r="D112" s="258" t="str">
        <f>IF('Parade Entries'!$U117="",'Parade Entries'!AB117,"")</f>
        <v/>
      </c>
      <c r="E112" s="258" t="str">
        <f>IF('Parade Entries'!$U117="",'Parade Entries'!H117,"")</f>
        <v/>
      </c>
      <c r="F112" s="279" t="str">
        <f>IF('Parade Entries'!$U117="",'Parade Entries'!I117,"")</f>
        <v/>
      </c>
    </row>
    <row r="113" spans="1:6" x14ac:dyDescent="0.2">
      <c r="A113" s="257"/>
      <c r="B113" s="287">
        <f>IF('Parade Entries'!$U118="",'Parade Entries'!S118,"")</f>
        <v>0</v>
      </c>
      <c r="C113" s="258"/>
      <c r="D113" s="258">
        <f>IF('Parade Entries'!$U118="",'Parade Entries'!AB118,"")</f>
        <v>0</v>
      </c>
      <c r="E113" s="258">
        <f>IF('Parade Entries'!$U118="",'Parade Entries'!H118,"")</f>
        <v>0</v>
      </c>
      <c r="F113" s="279">
        <f>IF('Parade Entries'!$U118="",'Parade Entries'!I118,"")</f>
        <v>0</v>
      </c>
    </row>
    <row r="114" spans="1:6" x14ac:dyDescent="0.2">
      <c r="A114" s="257"/>
      <c r="B114" s="287">
        <f>IF('Parade Entries'!$U119="",'Parade Entries'!S119,"")</f>
        <v>0</v>
      </c>
      <c r="C114" s="258"/>
      <c r="D114" s="258">
        <f>IF('Parade Entries'!$U119="",'Parade Entries'!AB119,"")</f>
        <v>0</v>
      </c>
      <c r="E114" s="258">
        <f>IF('Parade Entries'!$U119="",'Parade Entries'!H119,"")</f>
        <v>0</v>
      </c>
      <c r="F114" s="279">
        <f>IF('Parade Entries'!$U119="",'Parade Entries'!I119,"")</f>
        <v>0</v>
      </c>
    </row>
    <row r="115" spans="1:6" x14ac:dyDescent="0.2">
      <c r="A115" s="257"/>
      <c r="B115" s="287">
        <f>IF('Parade Entries'!$U120="",'Parade Entries'!S120,"")</f>
        <v>0</v>
      </c>
      <c r="C115" s="258"/>
      <c r="D115" s="258">
        <f>IF('Parade Entries'!$U120="",'Parade Entries'!AB120,"")</f>
        <v>0</v>
      </c>
      <c r="E115" s="258">
        <f>IF('Parade Entries'!$U120="",'Parade Entries'!H120,"")</f>
        <v>0</v>
      </c>
      <c r="F115" s="279">
        <f>IF('Parade Entries'!$U120="",'Parade Entries'!I120,"")</f>
        <v>0</v>
      </c>
    </row>
    <row r="116" spans="1:6" x14ac:dyDescent="0.2">
      <c r="A116" s="257"/>
      <c r="B116" s="287">
        <f>IF('Parade Entries'!$U121="",'Parade Entries'!S121,"")</f>
        <v>0</v>
      </c>
      <c r="C116" s="258"/>
      <c r="D116" s="258">
        <f>IF('Parade Entries'!$U121="",'Parade Entries'!AB121,"")</f>
        <v>0</v>
      </c>
      <c r="E116" s="258">
        <f>IF('Parade Entries'!$U121="",'Parade Entries'!H121,"")</f>
        <v>0</v>
      </c>
      <c r="F116" s="279">
        <f>IF('Parade Entries'!$U121="",'Parade Entries'!I121,"")</f>
        <v>0</v>
      </c>
    </row>
    <row r="117" spans="1:6" x14ac:dyDescent="0.2">
      <c r="A117" s="257"/>
      <c r="B117" s="287">
        <f>IF('Parade Entries'!$U122="",'Parade Entries'!S122,"")</f>
        <v>0</v>
      </c>
      <c r="C117" s="258"/>
      <c r="D117" s="258">
        <f>IF('Parade Entries'!$U122="",'Parade Entries'!AB122,"")</f>
        <v>0</v>
      </c>
      <c r="E117" s="258">
        <f>IF('Parade Entries'!$U122="",'Parade Entries'!H122,"")</f>
        <v>0</v>
      </c>
      <c r="F117" s="279">
        <f>IF('Parade Entries'!$U122="",'Parade Entries'!I122,"")</f>
        <v>0</v>
      </c>
    </row>
    <row r="118" spans="1:6" x14ac:dyDescent="0.2">
      <c r="A118" s="257"/>
      <c r="B118" s="287">
        <f>IF('Parade Entries'!$U123="",'Parade Entries'!S123,"")</f>
        <v>0</v>
      </c>
      <c r="C118" s="258"/>
      <c r="D118" s="258">
        <f>IF('Parade Entries'!$U123="",'Parade Entries'!AB123,"")</f>
        <v>0</v>
      </c>
      <c r="E118" s="258">
        <f>IF('Parade Entries'!$U123="",'Parade Entries'!H123,"")</f>
        <v>0</v>
      </c>
      <c r="F118" s="279">
        <f>IF('Parade Entries'!$U123="",'Parade Entries'!I123,"")</f>
        <v>0</v>
      </c>
    </row>
    <row r="119" spans="1:6" x14ac:dyDescent="0.2">
      <c r="A119" s="257"/>
      <c r="B119" s="287">
        <f>IF('Parade Entries'!$U124="",'Parade Entries'!S124,"")</f>
        <v>0</v>
      </c>
      <c r="C119" s="258"/>
      <c r="D119" s="258">
        <f>IF('Parade Entries'!$U124="",'Parade Entries'!AB124,"")</f>
        <v>0</v>
      </c>
      <c r="E119" s="258">
        <f>IF('Parade Entries'!$U124="",'Parade Entries'!H124,"")</f>
        <v>0</v>
      </c>
      <c r="F119" s="279">
        <f>IF('Parade Entries'!$U124="",'Parade Entries'!I124,"")</f>
        <v>0</v>
      </c>
    </row>
    <row r="120" spans="1:6" x14ac:dyDescent="0.2">
      <c r="A120" s="257"/>
      <c r="B120" s="287">
        <f>IF('Parade Entries'!$U125="",'Parade Entries'!S125,"")</f>
        <v>0</v>
      </c>
      <c r="C120" s="258"/>
      <c r="D120" s="258">
        <f>IF('Parade Entries'!$U125="",'Parade Entries'!AB125,"")</f>
        <v>0</v>
      </c>
      <c r="E120" s="258">
        <f>IF('Parade Entries'!$U125="",'Parade Entries'!H125,"")</f>
        <v>0</v>
      </c>
      <c r="F120" s="279">
        <f>IF('Parade Entries'!$U125="",'Parade Entries'!I125,"")</f>
        <v>0</v>
      </c>
    </row>
    <row r="121" spans="1:6" x14ac:dyDescent="0.2">
      <c r="A121" s="257"/>
      <c r="B121" s="287">
        <f>IF('Parade Entries'!$U126="",'Parade Entries'!S126,"")</f>
        <v>0</v>
      </c>
      <c r="C121" s="258"/>
      <c r="D121" s="258">
        <f>IF('Parade Entries'!$U126="",'Parade Entries'!AB126,"")</f>
        <v>0</v>
      </c>
      <c r="E121" s="258">
        <f>IF('Parade Entries'!$U126="",'Parade Entries'!H126,"")</f>
        <v>0</v>
      </c>
      <c r="F121" s="279">
        <f>IF('Parade Entries'!$U126="",'Parade Entries'!I126,"")</f>
        <v>0</v>
      </c>
    </row>
    <row r="122" spans="1:6" x14ac:dyDescent="0.2">
      <c r="A122" s="257"/>
      <c r="B122" s="287">
        <f>IF('Parade Entries'!$U127="",'Parade Entries'!S127,"")</f>
        <v>0</v>
      </c>
      <c r="C122" s="258"/>
      <c r="D122" s="258">
        <f>IF('Parade Entries'!$U127="",'Parade Entries'!AB127,"")</f>
        <v>0</v>
      </c>
      <c r="E122" s="258">
        <f>IF('Parade Entries'!$U127="",'Parade Entries'!H127,"")</f>
        <v>0</v>
      </c>
      <c r="F122" s="279">
        <f>IF('Parade Entries'!$U127="",'Parade Entries'!I127,"")</f>
        <v>0</v>
      </c>
    </row>
    <row r="123" spans="1:6" ht="15.75" thickBot="1" x14ac:dyDescent="0.25">
      <c r="A123" s="260" t="s">
        <v>20</v>
      </c>
      <c r="B123" s="288" t="e">
        <f>SUM(B2:B122)</f>
        <v>#VALUE!</v>
      </c>
      <c r="C123" s="280"/>
      <c r="D123" s="280"/>
      <c r="E123" s="280"/>
      <c r="F123" s="281"/>
    </row>
    <row r="124" spans="1:6" ht="15.75" thickTop="1" x14ac:dyDescent="0.2"/>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2386-0789-42C3-8D81-F35FD3EE8AEA}">
  <dimension ref="A1:E19"/>
  <sheetViews>
    <sheetView workbookViewId="0">
      <selection activeCell="G18" sqref="G18"/>
    </sheetView>
  </sheetViews>
  <sheetFormatPr defaultRowHeight="15" x14ac:dyDescent="0.2"/>
  <cols>
    <col min="1" max="1" width="14.5546875" customWidth="1"/>
    <col min="2" max="2" width="18.5546875" customWidth="1"/>
    <col min="3" max="3" width="33.109375" customWidth="1"/>
    <col min="4" max="4" width="19.44140625" customWidth="1"/>
  </cols>
  <sheetData>
    <row r="1" spans="1:5" ht="16.5" thickTop="1" x14ac:dyDescent="0.25">
      <c r="A1" s="261" t="s">
        <v>437</v>
      </c>
      <c r="B1" s="262" t="s">
        <v>51</v>
      </c>
      <c r="C1" s="262" t="s">
        <v>28</v>
      </c>
      <c r="D1" s="262" t="s">
        <v>630</v>
      </c>
      <c r="E1" s="264" t="s">
        <v>635</v>
      </c>
    </row>
    <row r="2" spans="1:5" x14ac:dyDescent="0.2">
      <c r="A2" s="257" t="s">
        <v>620</v>
      </c>
      <c r="B2" s="258" t="s">
        <v>619</v>
      </c>
      <c r="C2" s="258"/>
      <c r="D2" s="258" t="s">
        <v>629</v>
      </c>
      <c r="E2" s="263"/>
    </row>
    <row r="3" spans="1:5" x14ac:dyDescent="0.2">
      <c r="A3" s="257" t="s">
        <v>621</v>
      </c>
      <c r="B3" s="258" t="s">
        <v>619</v>
      </c>
      <c r="C3" s="258"/>
      <c r="D3" s="258" t="s">
        <v>629</v>
      </c>
      <c r="E3" s="263"/>
    </row>
    <row r="4" spans="1:5" x14ac:dyDescent="0.2">
      <c r="A4" s="257" t="s">
        <v>622</v>
      </c>
      <c r="B4" s="258" t="s">
        <v>619</v>
      </c>
      <c r="C4" s="258"/>
      <c r="D4" s="258" t="s">
        <v>629</v>
      </c>
      <c r="E4" s="263"/>
    </row>
    <row r="5" spans="1:5" x14ac:dyDescent="0.2">
      <c r="A5" s="257" t="s">
        <v>623</v>
      </c>
      <c r="B5" s="258" t="s">
        <v>619</v>
      </c>
      <c r="C5" s="258"/>
      <c r="D5" s="258" t="s">
        <v>629</v>
      </c>
      <c r="E5" s="263"/>
    </row>
    <row r="6" spans="1:5" x14ac:dyDescent="0.2">
      <c r="A6" s="257" t="s">
        <v>631</v>
      </c>
      <c r="B6" s="259">
        <v>2174739739</v>
      </c>
      <c r="C6" s="303" t="s">
        <v>633</v>
      </c>
      <c r="D6" s="258" t="s">
        <v>625</v>
      </c>
      <c r="E6" s="263">
        <v>46019</v>
      </c>
    </row>
    <row r="7" spans="1:5" x14ac:dyDescent="0.2">
      <c r="A7" s="257" t="s">
        <v>632</v>
      </c>
      <c r="B7" s="259">
        <v>2176520511</v>
      </c>
      <c r="C7" s="303" t="s">
        <v>634</v>
      </c>
      <c r="D7" s="258" t="s">
        <v>625</v>
      </c>
      <c r="E7" s="263">
        <v>46019</v>
      </c>
    </row>
    <row r="8" spans="1:5" x14ac:dyDescent="0.2">
      <c r="A8" s="257" t="s">
        <v>624</v>
      </c>
      <c r="B8" s="259">
        <v>3096575033</v>
      </c>
      <c r="C8" s="258" t="s">
        <v>626</v>
      </c>
      <c r="D8" s="258" t="s">
        <v>625</v>
      </c>
      <c r="E8" s="263">
        <v>46037</v>
      </c>
    </row>
    <row r="9" spans="1:5" x14ac:dyDescent="0.2">
      <c r="A9" s="257" t="s">
        <v>627</v>
      </c>
      <c r="B9" s="259">
        <v>8184227748</v>
      </c>
      <c r="C9" s="258" t="s">
        <v>628</v>
      </c>
      <c r="D9" s="258" t="s">
        <v>625</v>
      </c>
      <c r="E9" s="263">
        <v>46040</v>
      </c>
    </row>
    <row r="10" spans="1:5" x14ac:dyDescent="0.2">
      <c r="A10" s="257" t="s">
        <v>649</v>
      </c>
      <c r="B10" s="259">
        <v>8153223178</v>
      </c>
      <c r="C10" s="258" t="s">
        <v>650</v>
      </c>
      <c r="D10" s="258" t="s">
        <v>625</v>
      </c>
      <c r="E10" s="263">
        <v>46041</v>
      </c>
    </row>
    <row r="11" spans="1:5" x14ac:dyDescent="0.2">
      <c r="A11" s="257" t="s">
        <v>651</v>
      </c>
      <c r="B11" s="259"/>
      <c r="C11" s="258"/>
      <c r="D11" s="258" t="s">
        <v>625</v>
      </c>
      <c r="E11" s="263">
        <v>46041</v>
      </c>
    </row>
    <row r="12" spans="1:5" x14ac:dyDescent="0.2">
      <c r="A12" s="257" t="s">
        <v>771</v>
      </c>
      <c r="B12" s="259">
        <v>2178915116</v>
      </c>
      <c r="C12" s="258" t="s">
        <v>772</v>
      </c>
      <c r="D12" s="258" t="s">
        <v>625</v>
      </c>
      <c r="E12" s="263">
        <v>46052</v>
      </c>
    </row>
    <row r="13" spans="1:5" x14ac:dyDescent="0.2">
      <c r="A13" s="257" t="s">
        <v>782</v>
      </c>
      <c r="B13" s="259">
        <v>2097921002</v>
      </c>
      <c r="C13" s="248" t="s">
        <v>783</v>
      </c>
      <c r="D13" s="258" t="s">
        <v>625</v>
      </c>
      <c r="E13" s="263">
        <v>46054</v>
      </c>
    </row>
    <row r="14" spans="1:5" x14ac:dyDescent="0.2">
      <c r="A14" s="257" t="s">
        <v>805</v>
      </c>
      <c r="B14" s="259">
        <v>9704521970</v>
      </c>
      <c r="C14" s="258" t="s">
        <v>806</v>
      </c>
      <c r="D14" s="258" t="s">
        <v>625</v>
      </c>
      <c r="E14" s="263">
        <v>46056</v>
      </c>
    </row>
    <row r="15" spans="1:5" x14ac:dyDescent="0.2">
      <c r="A15" s="257" t="s">
        <v>813</v>
      </c>
      <c r="B15" s="259">
        <v>3092677681</v>
      </c>
      <c r="C15" s="258" t="s">
        <v>814</v>
      </c>
      <c r="D15" s="258" t="s">
        <v>625</v>
      </c>
      <c r="E15" s="263">
        <v>46056</v>
      </c>
    </row>
    <row r="16" spans="1:5" x14ac:dyDescent="0.2">
      <c r="A16" s="257" t="s">
        <v>954</v>
      </c>
      <c r="B16" s="259">
        <v>2173816482</v>
      </c>
      <c r="C16" s="258" t="s">
        <v>955</v>
      </c>
      <c r="D16" s="258"/>
      <c r="E16" s="304">
        <v>46068</v>
      </c>
    </row>
    <row r="17" spans="1:5" x14ac:dyDescent="0.2">
      <c r="A17" s="257" t="s">
        <v>956</v>
      </c>
      <c r="B17" s="259">
        <v>2173813127</v>
      </c>
      <c r="C17" s="258" t="s">
        <v>957</v>
      </c>
      <c r="D17" s="258"/>
      <c r="E17" s="304">
        <v>46069</v>
      </c>
    </row>
    <row r="18" spans="1:5" ht="15.75" thickBot="1" x14ac:dyDescent="0.25">
      <c r="A18" s="305" t="s">
        <v>1030</v>
      </c>
      <c r="B18" s="306">
        <v>2176918469</v>
      </c>
      <c r="C18" s="307" t="s">
        <v>1031</v>
      </c>
      <c r="D18" s="280"/>
      <c r="E18" s="308">
        <v>46075</v>
      </c>
    </row>
    <row r="19" spans="1:5" ht="15.75" thickTop="1" x14ac:dyDescent="0.2"/>
  </sheetData>
  <sortState xmlns:xlrd2="http://schemas.microsoft.com/office/spreadsheetml/2017/richdata2" ref="A6:E9">
    <sortCondition ref="E6:E9"/>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4778D-E22C-46F0-9E3A-BF30522083EC}">
  <dimension ref="A1:AC52"/>
  <sheetViews>
    <sheetView zoomScale="115" zoomScaleNormal="115" workbookViewId="0">
      <selection activeCell="B7" sqref="B7"/>
    </sheetView>
  </sheetViews>
  <sheetFormatPr defaultColWidth="8.88671875" defaultRowHeight="18" x14ac:dyDescent="0.2"/>
  <cols>
    <col min="1" max="1" width="40.109375" style="8" customWidth="1"/>
    <col min="2" max="2" width="23.109375" style="8" customWidth="1"/>
    <col min="3" max="3" width="21" style="11" customWidth="1"/>
    <col min="4" max="4" width="32.77734375" style="8" customWidth="1"/>
    <col min="5" max="5" width="15.6640625" style="12" customWidth="1"/>
    <col min="6" max="6" width="15.5546875" style="18" customWidth="1"/>
    <col min="7" max="7" width="14.6640625" style="43" customWidth="1"/>
    <col min="8" max="8" width="14.109375" style="8" customWidth="1"/>
    <col min="9" max="9" width="34.5546875" style="6" customWidth="1"/>
    <col min="10" max="10" width="23.5546875" style="14" customWidth="1"/>
    <col min="11" max="11" width="15.44140625" style="13" customWidth="1"/>
    <col min="12" max="12" width="12" style="18" customWidth="1"/>
    <col min="13" max="14" width="20.109375" style="18" customWidth="1"/>
    <col min="15" max="15" width="15" style="53" customWidth="1"/>
    <col min="16" max="16" width="15.88671875" style="33" customWidth="1"/>
    <col min="17" max="19" width="11.6640625" style="11" customWidth="1"/>
    <col min="20" max="20" width="11.664062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33203125" style="6" customWidth="1"/>
    <col min="28" max="16384" width="8.88671875" style="6"/>
  </cols>
  <sheetData>
    <row r="1" spans="1:29" s="1" customFormat="1" ht="48" thickTop="1" x14ac:dyDescent="0.25">
      <c r="A1" s="61" t="s">
        <v>437</v>
      </c>
      <c r="B1" s="19" t="s">
        <v>268</v>
      </c>
      <c r="C1" s="21" t="s">
        <v>267</v>
      </c>
      <c r="D1" s="61" t="s">
        <v>52</v>
      </c>
      <c r="E1" s="59" t="s">
        <v>12</v>
      </c>
      <c r="F1" s="19" t="s">
        <v>2</v>
      </c>
      <c r="G1" s="61" t="s">
        <v>711</v>
      </c>
      <c r="H1" s="61" t="s">
        <v>50</v>
      </c>
      <c r="I1" s="61" t="s">
        <v>28</v>
      </c>
      <c r="J1" s="61" t="s">
        <v>51</v>
      </c>
      <c r="K1" s="60" t="s">
        <v>53</v>
      </c>
      <c r="L1" s="61" t="s">
        <v>54</v>
      </c>
      <c r="M1" s="61" t="s">
        <v>55</v>
      </c>
      <c r="N1" s="61" t="s">
        <v>30</v>
      </c>
      <c r="O1" s="20" t="s">
        <v>7</v>
      </c>
      <c r="P1" s="23" t="s">
        <v>8</v>
      </c>
      <c r="Q1" s="21" t="s">
        <v>38</v>
      </c>
      <c r="R1" s="21" t="s">
        <v>16</v>
      </c>
      <c r="S1" s="21" t="s">
        <v>13</v>
      </c>
      <c r="T1" s="22" t="s">
        <v>14</v>
      </c>
      <c r="U1" s="22" t="s">
        <v>17</v>
      </c>
      <c r="V1" s="61" t="s">
        <v>15</v>
      </c>
      <c r="W1" s="23" t="s">
        <v>10</v>
      </c>
      <c r="X1" s="62" t="s">
        <v>18</v>
      </c>
      <c r="Z1" s="56" t="s">
        <v>23</v>
      </c>
      <c r="AA1" s="56" t="s">
        <v>25</v>
      </c>
      <c r="AB1" s="56" t="s">
        <v>27</v>
      </c>
      <c r="AC1" s="55"/>
    </row>
    <row r="2" spans="1:29" s="1" customFormat="1" x14ac:dyDescent="0.25">
      <c r="A2" s="129" t="s">
        <v>293</v>
      </c>
      <c r="B2" s="128" t="s">
        <v>269</v>
      </c>
      <c r="C2" s="9">
        <v>5000</v>
      </c>
      <c r="D2" s="73"/>
      <c r="E2" s="69"/>
      <c r="F2" s="30" t="s">
        <v>37</v>
      </c>
      <c r="G2" s="70" t="s">
        <v>712</v>
      </c>
      <c r="H2" s="71"/>
      <c r="I2" s="72"/>
      <c r="J2" s="63"/>
      <c r="K2" s="30"/>
      <c r="L2" s="15"/>
      <c r="M2" s="15"/>
      <c r="N2" s="15"/>
      <c r="O2" s="32"/>
      <c r="P2" s="30"/>
      <c r="Q2" s="9"/>
      <c r="R2" s="9"/>
      <c r="S2" s="64"/>
      <c r="T2" s="65"/>
      <c r="U2" s="9"/>
      <c r="V2" s="134"/>
      <c r="W2" s="66"/>
      <c r="X2" s="74"/>
      <c r="Z2" s="14" t="s">
        <v>3</v>
      </c>
      <c r="AA2" s="14" t="s">
        <v>9</v>
      </c>
      <c r="AB2" s="1" t="s">
        <v>28</v>
      </c>
    </row>
    <row r="3" spans="1:29" s="143" customFormat="1" x14ac:dyDescent="0.25">
      <c r="A3" s="94" t="s">
        <v>291</v>
      </c>
      <c r="B3" s="94" t="s">
        <v>292</v>
      </c>
      <c r="C3" s="51"/>
      <c r="D3" s="149"/>
      <c r="E3" s="145"/>
      <c r="F3" s="30" t="s">
        <v>37</v>
      </c>
      <c r="G3" s="136" t="s">
        <v>713</v>
      </c>
      <c r="H3" s="137"/>
      <c r="I3" s="146"/>
      <c r="J3" s="138"/>
      <c r="K3" s="135"/>
      <c r="L3" s="25"/>
      <c r="M3" s="25"/>
      <c r="N3" s="25"/>
      <c r="O3" s="16"/>
      <c r="P3" s="30"/>
      <c r="Q3" s="51"/>
      <c r="R3" s="51"/>
      <c r="S3" s="139"/>
      <c r="T3" s="140"/>
      <c r="U3" s="9"/>
      <c r="V3" s="141"/>
      <c r="W3" s="142"/>
      <c r="X3" s="135"/>
      <c r="Z3" s="14" t="s">
        <v>6</v>
      </c>
      <c r="AA3" s="14" t="s">
        <v>26</v>
      </c>
    </row>
    <row r="4" spans="1:29" s="14" customFormat="1" x14ac:dyDescent="0.25">
      <c r="A4" s="4" t="s">
        <v>827</v>
      </c>
      <c r="B4" s="4" t="s">
        <v>828</v>
      </c>
      <c r="C4" s="51">
        <v>1500</v>
      </c>
      <c r="D4" s="86"/>
      <c r="E4" s="97"/>
      <c r="F4" s="30" t="s">
        <v>37</v>
      </c>
      <c r="G4" s="70" t="s">
        <v>712</v>
      </c>
      <c r="H4" s="5"/>
      <c r="I4" s="88"/>
      <c r="J4" s="63"/>
      <c r="K4" s="30"/>
      <c r="L4" s="25"/>
      <c r="M4" s="25"/>
      <c r="N4" s="25"/>
      <c r="O4" s="16"/>
      <c r="P4" s="30"/>
      <c r="Q4" s="51"/>
      <c r="R4" s="51"/>
      <c r="S4" s="64"/>
      <c r="T4" s="65"/>
      <c r="U4" s="9"/>
      <c r="V4" s="25"/>
      <c r="W4" s="66"/>
      <c r="X4" s="67"/>
      <c r="Z4" s="14" t="s">
        <v>24</v>
      </c>
    </row>
    <row r="5" spans="1:29" s="14" customFormat="1" ht="36" x14ac:dyDescent="0.25">
      <c r="A5" s="94" t="s">
        <v>923</v>
      </c>
      <c r="B5" s="94" t="s">
        <v>920</v>
      </c>
      <c r="C5" s="9">
        <f>30+30</f>
        <v>60</v>
      </c>
      <c r="D5" s="86" t="s">
        <v>922</v>
      </c>
      <c r="E5" s="69"/>
      <c r="F5" s="30" t="s">
        <v>37</v>
      </c>
      <c r="G5" s="70" t="s">
        <v>712</v>
      </c>
      <c r="H5" s="5" t="s">
        <v>921</v>
      </c>
      <c r="I5" s="83"/>
      <c r="J5" s="63"/>
      <c r="K5" s="30"/>
      <c r="L5" s="15"/>
      <c r="M5" s="15"/>
      <c r="N5" s="15"/>
      <c r="O5" s="32"/>
      <c r="P5" s="30"/>
      <c r="Q5" s="9"/>
      <c r="R5" s="9"/>
      <c r="S5" s="64"/>
      <c r="T5" s="65"/>
      <c r="U5" s="9"/>
      <c r="V5" s="15"/>
      <c r="W5" s="66"/>
      <c r="X5" s="67"/>
      <c r="Z5" s="14" t="s">
        <v>5</v>
      </c>
      <c r="AB5" s="14" t="s">
        <v>29</v>
      </c>
    </row>
    <row r="6" spans="1:29" s="14" customFormat="1" x14ac:dyDescent="0.25">
      <c r="A6" s="4" t="s">
        <v>975</v>
      </c>
      <c r="B6" s="4" t="s">
        <v>976</v>
      </c>
      <c r="C6" s="51">
        <v>800</v>
      </c>
      <c r="D6" s="86"/>
      <c r="E6" s="97"/>
      <c r="F6" s="135"/>
      <c r="G6" s="5"/>
      <c r="H6" s="5"/>
      <c r="I6" s="88"/>
      <c r="J6" s="63"/>
      <c r="K6" s="30"/>
      <c r="L6" s="25"/>
      <c r="M6" s="25"/>
      <c r="N6" s="25"/>
      <c r="O6" s="16"/>
      <c r="P6" s="30"/>
      <c r="Q6" s="51"/>
      <c r="R6" s="51"/>
      <c r="S6" s="64"/>
      <c r="T6" s="65"/>
      <c r="U6" s="9"/>
      <c r="V6" s="25"/>
      <c r="W6" s="66"/>
      <c r="X6" s="67"/>
      <c r="Z6" s="14" t="s">
        <v>37</v>
      </c>
    </row>
    <row r="7" spans="1:29" s="14" customFormat="1" x14ac:dyDescent="0.25">
      <c r="A7" s="4" t="s">
        <v>282</v>
      </c>
      <c r="B7" s="4" t="s">
        <v>987</v>
      </c>
      <c r="C7" s="51">
        <v>1000</v>
      </c>
      <c r="D7" s="86"/>
      <c r="E7" s="97"/>
      <c r="F7" s="135"/>
      <c r="G7" s="5"/>
      <c r="H7" s="5"/>
      <c r="I7" s="88"/>
      <c r="J7" s="63"/>
      <c r="K7" s="30"/>
      <c r="L7" s="25"/>
      <c r="M7" s="25"/>
      <c r="N7" s="25"/>
      <c r="O7" s="16"/>
      <c r="P7" s="30"/>
      <c r="Q7" s="51"/>
      <c r="R7" s="51"/>
      <c r="S7" s="64"/>
      <c r="T7" s="65"/>
      <c r="U7" s="9"/>
      <c r="V7" s="25"/>
      <c r="W7" s="66"/>
      <c r="X7" s="67"/>
    </row>
    <row r="8" spans="1:29" s="14" customFormat="1" x14ac:dyDescent="0.25">
      <c r="A8" s="73"/>
      <c r="B8" s="73"/>
      <c r="C8" s="75"/>
      <c r="D8" s="68"/>
      <c r="E8" s="69"/>
      <c r="F8" s="135"/>
      <c r="G8" s="71"/>
      <c r="H8" s="71"/>
      <c r="I8" s="147"/>
      <c r="J8" s="63"/>
      <c r="K8" s="30"/>
      <c r="L8" s="150"/>
      <c r="M8" s="150"/>
      <c r="N8" s="151"/>
      <c r="O8" s="48"/>
      <c r="P8" s="30"/>
      <c r="Q8" s="75"/>
      <c r="R8" s="75"/>
      <c r="S8" s="64"/>
      <c r="T8" s="65"/>
      <c r="U8" s="75"/>
      <c r="V8" s="150"/>
      <c r="W8" s="66"/>
      <c r="X8" s="67"/>
    </row>
    <row r="9" spans="1:29" s="14" customFormat="1" ht="18.75" customHeight="1" x14ac:dyDescent="0.25">
      <c r="A9" s="94"/>
      <c r="B9" s="94"/>
      <c r="C9" s="9"/>
      <c r="D9" s="86"/>
      <c r="E9" s="69"/>
      <c r="F9" s="135"/>
      <c r="G9" s="5"/>
      <c r="H9" s="80"/>
      <c r="I9" s="85"/>
      <c r="J9" s="63"/>
      <c r="K9" s="30"/>
      <c r="L9" s="25"/>
      <c r="M9" s="25"/>
      <c r="N9" s="25"/>
      <c r="O9" s="16"/>
      <c r="P9" s="30"/>
      <c r="Q9" s="9"/>
      <c r="R9" s="9"/>
      <c r="S9" s="64"/>
      <c r="T9" s="65"/>
      <c r="U9" s="9"/>
      <c r="V9" s="25"/>
      <c r="W9" s="66"/>
      <c r="X9" s="74"/>
    </row>
    <row r="10" spans="1:29" s="14" customFormat="1" x14ac:dyDescent="0.25">
      <c r="A10" s="86"/>
      <c r="B10" s="93"/>
      <c r="C10" s="9"/>
      <c r="D10" s="4"/>
      <c r="E10" s="69"/>
      <c r="F10" s="135"/>
      <c r="G10" s="5"/>
      <c r="H10" s="5"/>
      <c r="I10" s="148"/>
      <c r="J10" s="63"/>
      <c r="K10" s="30"/>
      <c r="L10" s="15"/>
      <c r="M10" s="15"/>
      <c r="N10" s="15"/>
      <c r="O10" s="32"/>
      <c r="P10" s="30"/>
      <c r="Q10" s="9"/>
      <c r="R10" s="9"/>
      <c r="S10" s="64"/>
      <c r="T10" s="65"/>
      <c r="U10" s="9"/>
      <c r="V10" s="25"/>
      <c r="W10" s="66"/>
      <c r="X10" s="74"/>
    </row>
    <row r="11" spans="1:29" s="14" customFormat="1" x14ac:dyDescent="0.25">
      <c r="A11" s="94"/>
      <c r="B11" s="94"/>
      <c r="C11" s="9"/>
      <c r="D11" s="4"/>
      <c r="E11" s="69"/>
      <c r="F11" s="135"/>
      <c r="G11" s="82"/>
      <c r="H11" s="80"/>
      <c r="I11" s="83"/>
      <c r="J11" s="63"/>
      <c r="K11" s="30"/>
      <c r="L11" s="25"/>
      <c r="M11" s="25"/>
      <c r="N11" s="25"/>
      <c r="O11" s="16"/>
      <c r="P11" s="30"/>
      <c r="Q11" s="9"/>
      <c r="R11" s="9"/>
      <c r="S11" s="64"/>
      <c r="T11" s="65"/>
      <c r="U11" s="9"/>
      <c r="V11" s="25"/>
      <c r="W11" s="66"/>
      <c r="X11" s="74"/>
    </row>
    <row r="12" spans="1:29" s="14" customFormat="1" x14ac:dyDescent="0.25">
      <c r="A12" s="169"/>
      <c r="B12" s="169"/>
      <c r="C12" s="170"/>
      <c r="D12" s="162"/>
      <c r="E12" s="171"/>
      <c r="F12" s="172"/>
      <c r="G12" s="168"/>
      <c r="H12" s="168"/>
      <c r="I12" s="163"/>
      <c r="J12" s="164"/>
      <c r="K12" s="161"/>
      <c r="L12" s="173"/>
      <c r="M12" s="173"/>
      <c r="N12" s="173"/>
      <c r="O12" s="174"/>
      <c r="P12" s="30"/>
      <c r="Q12" s="170"/>
      <c r="R12" s="170"/>
      <c r="S12" s="166"/>
      <c r="T12" s="175"/>
      <c r="U12" s="165"/>
      <c r="V12" s="173"/>
      <c r="W12" s="167"/>
      <c r="X12" s="176"/>
    </row>
    <row r="13" spans="1:29" s="14" customFormat="1" x14ac:dyDescent="0.25">
      <c r="A13" s="4"/>
      <c r="B13" s="4"/>
      <c r="C13" s="51"/>
      <c r="D13" s="86"/>
      <c r="E13" s="97"/>
      <c r="F13" s="30"/>
      <c r="G13" s="5"/>
      <c r="H13" s="5"/>
      <c r="I13" s="88"/>
      <c r="J13" s="63"/>
      <c r="K13" s="30"/>
      <c r="L13" s="25"/>
      <c r="M13" s="25"/>
      <c r="N13" s="25"/>
      <c r="O13" s="16"/>
      <c r="P13" s="30"/>
      <c r="Q13" s="51"/>
      <c r="R13" s="51"/>
      <c r="S13" s="64"/>
      <c r="T13" s="65"/>
      <c r="U13" s="9"/>
      <c r="V13" s="25"/>
      <c r="W13" s="66"/>
      <c r="X13" s="67"/>
    </row>
    <row r="14" spans="1:29" s="14" customFormat="1" x14ac:dyDescent="0.25">
      <c r="A14" s="94"/>
      <c r="B14" s="94"/>
      <c r="C14" s="9"/>
      <c r="D14" s="4"/>
      <c r="E14" s="69"/>
      <c r="F14" s="30"/>
      <c r="G14" s="82"/>
      <c r="H14" s="80"/>
      <c r="I14" s="83"/>
      <c r="J14" s="63"/>
      <c r="K14" s="30"/>
      <c r="L14" s="25"/>
      <c r="M14" s="25"/>
      <c r="N14" s="25"/>
      <c r="O14" s="16"/>
      <c r="P14" s="30"/>
      <c r="Q14" s="9"/>
      <c r="R14" s="9"/>
      <c r="S14" s="64"/>
      <c r="T14" s="65"/>
      <c r="U14" s="9"/>
      <c r="V14" s="25"/>
      <c r="W14" s="66"/>
      <c r="X14" s="74"/>
    </row>
    <row r="15" spans="1:29" s="14" customFormat="1" x14ac:dyDescent="0.25">
      <c r="A15" s="94"/>
      <c r="B15" s="94"/>
      <c r="C15" s="9"/>
      <c r="D15" s="86"/>
      <c r="E15" s="69"/>
      <c r="F15" s="30"/>
      <c r="G15" s="5"/>
      <c r="H15" s="80"/>
      <c r="I15" s="85"/>
      <c r="J15" s="63"/>
      <c r="K15" s="30"/>
      <c r="L15" s="25"/>
      <c r="M15" s="25"/>
      <c r="N15" s="25"/>
      <c r="O15" s="16"/>
      <c r="P15" s="30"/>
      <c r="Q15" s="9"/>
      <c r="R15" s="9"/>
      <c r="S15" s="64"/>
      <c r="T15" s="65"/>
      <c r="U15" s="9"/>
      <c r="V15" s="25"/>
      <c r="W15" s="66"/>
      <c r="X15" s="74"/>
    </row>
    <row r="16" spans="1:29" s="14" customFormat="1" x14ac:dyDescent="0.25">
      <c r="A16" s="94"/>
      <c r="B16" s="94"/>
      <c r="C16" s="9"/>
      <c r="D16" s="87"/>
      <c r="E16" s="69"/>
      <c r="F16" s="30"/>
      <c r="G16" s="5"/>
      <c r="H16" s="5"/>
      <c r="I16" s="85"/>
      <c r="J16" s="63"/>
      <c r="K16" s="30"/>
      <c r="L16" s="25"/>
      <c r="M16" s="24"/>
      <c r="N16" s="24"/>
      <c r="O16" s="16"/>
      <c r="P16" s="30"/>
      <c r="Q16" s="9"/>
      <c r="R16" s="9"/>
      <c r="S16" s="64"/>
      <c r="T16" s="65"/>
      <c r="U16" s="9"/>
      <c r="V16" s="25"/>
      <c r="W16" s="66"/>
      <c r="X16" s="74"/>
    </row>
    <row r="17" spans="1:27" s="14" customFormat="1" x14ac:dyDescent="0.25">
      <c r="A17" s="94"/>
      <c r="B17" s="94"/>
      <c r="C17" s="9"/>
      <c r="D17" s="4"/>
      <c r="E17" s="69"/>
      <c r="F17" s="30"/>
      <c r="G17" s="82"/>
      <c r="H17" s="80"/>
      <c r="I17" s="83"/>
      <c r="J17" s="63"/>
      <c r="K17" s="30"/>
      <c r="L17" s="25"/>
      <c r="M17" s="25"/>
      <c r="N17" s="25"/>
      <c r="O17" s="16"/>
      <c r="P17" s="30"/>
      <c r="Q17" s="9"/>
      <c r="R17" s="9"/>
      <c r="S17" s="64"/>
      <c r="T17" s="65"/>
      <c r="U17" s="9"/>
      <c r="V17" s="25"/>
      <c r="W17" s="66"/>
      <c r="X17" s="74"/>
    </row>
    <row r="18" spans="1:27" s="14" customFormat="1" x14ac:dyDescent="0.25">
      <c r="A18" s="94"/>
      <c r="B18" s="94"/>
      <c r="C18" s="9"/>
      <c r="D18" s="86"/>
      <c r="E18" s="69"/>
      <c r="F18" s="30"/>
      <c r="G18" s="5"/>
      <c r="H18" s="80"/>
      <c r="I18" s="85"/>
      <c r="J18" s="63"/>
      <c r="K18" s="30"/>
      <c r="L18" s="25"/>
      <c r="M18" s="25"/>
      <c r="N18" s="25"/>
      <c r="O18" s="16"/>
      <c r="P18" s="30"/>
      <c r="Q18" s="9"/>
      <c r="R18" s="9"/>
      <c r="S18" s="64"/>
      <c r="T18" s="65"/>
      <c r="U18" s="9"/>
      <c r="V18" s="25"/>
      <c r="W18" s="66"/>
      <c r="X18" s="74"/>
    </row>
    <row r="19" spans="1:27" s="14" customFormat="1" x14ac:dyDescent="0.25">
      <c r="A19" s="94"/>
      <c r="B19" s="94"/>
      <c r="C19" s="9"/>
      <c r="D19" s="87"/>
      <c r="E19" s="69"/>
      <c r="F19" s="30"/>
      <c r="G19" s="5"/>
      <c r="H19" s="5"/>
      <c r="I19" s="85"/>
      <c r="J19" s="63"/>
      <c r="K19" s="30"/>
      <c r="L19" s="25"/>
      <c r="M19" s="24"/>
      <c r="N19" s="24"/>
      <c r="O19" s="16"/>
      <c r="P19" s="30"/>
      <c r="Q19" s="9"/>
      <c r="R19" s="9"/>
      <c r="S19" s="64"/>
      <c r="T19" s="65"/>
      <c r="U19" s="9"/>
      <c r="V19" s="25"/>
      <c r="W19" s="66"/>
      <c r="X19" s="74"/>
    </row>
    <row r="20" spans="1:27" s="1" customFormat="1" x14ac:dyDescent="0.25">
      <c r="A20" s="77"/>
      <c r="B20" s="77"/>
      <c r="C20" s="49"/>
      <c r="D20" s="77"/>
      <c r="E20" s="69"/>
      <c r="F20" s="30"/>
      <c r="G20" s="76"/>
      <c r="H20" s="77"/>
      <c r="I20" s="78"/>
      <c r="J20" s="63"/>
      <c r="K20" s="30"/>
      <c r="L20" s="79"/>
      <c r="M20" s="79"/>
      <c r="N20" s="77"/>
      <c r="O20" s="48"/>
      <c r="P20" s="30"/>
      <c r="Q20" s="49"/>
      <c r="R20" s="49"/>
      <c r="S20" s="64"/>
      <c r="T20" s="65"/>
      <c r="U20" s="50"/>
      <c r="V20" s="79"/>
      <c r="W20" s="66"/>
      <c r="X20" s="74"/>
      <c r="AA20" s="14" t="s">
        <v>31</v>
      </c>
    </row>
    <row r="21" spans="1:27" s="14" customFormat="1" x14ac:dyDescent="0.25">
      <c r="A21" s="84"/>
      <c r="B21" s="80"/>
      <c r="C21" s="9"/>
      <c r="D21" s="4"/>
      <c r="E21" s="69"/>
      <c r="F21" s="30"/>
      <c r="G21" s="5"/>
      <c r="H21" s="5"/>
      <c r="I21" s="81"/>
      <c r="J21" s="63"/>
      <c r="K21" s="30"/>
      <c r="L21" s="25"/>
      <c r="M21" s="25"/>
      <c r="N21" s="25"/>
      <c r="O21" s="48"/>
      <c r="P21" s="30"/>
      <c r="Q21" s="9"/>
      <c r="R21" s="9"/>
      <c r="S21" s="64"/>
      <c r="T21" s="65"/>
      <c r="U21" s="9"/>
      <c r="V21" s="25"/>
      <c r="W21" s="66"/>
      <c r="X21" s="67"/>
      <c r="AA21" s="14" t="s">
        <v>39</v>
      </c>
    </row>
    <row r="22" spans="1:27" ht="18" customHeight="1" x14ac:dyDescent="0.25">
      <c r="A22" s="84"/>
      <c r="B22" s="84"/>
      <c r="C22" s="29"/>
      <c r="D22" s="92"/>
      <c r="E22" s="69"/>
      <c r="F22" s="30"/>
      <c r="G22" s="90"/>
      <c r="H22" s="90"/>
      <c r="I22" s="91"/>
      <c r="J22" s="63"/>
      <c r="K22" s="30"/>
      <c r="L22" s="27"/>
      <c r="M22" s="28"/>
      <c r="N22" s="28"/>
      <c r="O22" s="16"/>
      <c r="P22" s="30"/>
      <c r="Q22" s="29"/>
      <c r="R22" s="29"/>
      <c r="S22" s="64" t="str">
        <f t="shared" ref="S22" si="0">IF(U22="","",Q22-U22)</f>
        <v/>
      </c>
      <c r="T22" s="65" t="str">
        <f t="shared" ref="T22" si="1">IF(S22&lt;&gt;"",(S22/Q22)*100,"")</f>
        <v/>
      </c>
      <c r="U22" s="9"/>
      <c r="V22" s="25"/>
      <c r="W22" s="66"/>
      <c r="X22" s="67" t="str">
        <f t="shared" ref="X22" si="2">IF(U22&lt;&gt;0,"Paid", " ")</f>
        <v xml:space="preserve"> </v>
      </c>
    </row>
    <row r="23" spans="1:27" x14ac:dyDescent="0.2">
      <c r="A23" s="39"/>
      <c r="B23" s="39"/>
      <c r="C23" s="41"/>
      <c r="D23" s="39"/>
      <c r="E23" s="36"/>
      <c r="F23" s="37"/>
      <c r="G23" s="44"/>
      <c r="H23" s="39"/>
      <c r="I23" s="35"/>
      <c r="J23" s="38"/>
      <c r="K23" s="40"/>
      <c r="L23" s="37"/>
      <c r="M23" s="37"/>
      <c r="N23" s="37"/>
      <c r="O23" s="54"/>
      <c r="P23" s="42"/>
      <c r="Q23" s="41"/>
      <c r="R23" s="41"/>
      <c r="S23" s="41"/>
      <c r="T23" s="47"/>
      <c r="U23" s="41"/>
      <c r="V23" s="37"/>
      <c r="W23" s="39"/>
      <c r="X23" s="37"/>
    </row>
    <row r="24" spans="1:27" x14ac:dyDescent="0.2">
      <c r="C24" s="11">
        <f>SUM(C2:C22)</f>
        <v>8360</v>
      </c>
      <c r="K24" s="11">
        <f>SUM(K3:K22)</f>
        <v>0</v>
      </c>
      <c r="O24" s="53">
        <f>SUM(O3:O22)</f>
        <v>0</v>
      </c>
      <c r="P24" s="34"/>
      <c r="Q24" s="11">
        <f>SUM(Q3:Q22)</f>
        <v>0</v>
      </c>
      <c r="R24" s="11">
        <f>SUM(R3:R22)</f>
        <v>0</v>
      </c>
      <c r="S24" s="11">
        <f>SUM(S3:S22)</f>
        <v>0</v>
      </c>
      <c r="U24" s="11">
        <f>SUM(U3:U22)</f>
        <v>0</v>
      </c>
      <c r="V24" s="3"/>
      <c r="W24" s="2"/>
      <c r="X24" s="26" t="e">
        <f>IF(#REF!&lt;&gt;0,"Paid", " ")</f>
        <v>#REF!</v>
      </c>
    </row>
    <row r="25" spans="1:27" x14ac:dyDescent="0.2">
      <c r="C25" s="10">
        <f>SUM(C24:C24)</f>
        <v>8360</v>
      </c>
      <c r="D25" s="2"/>
      <c r="K25" s="31"/>
      <c r="L25" s="3"/>
      <c r="M25" s="3" t="s">
        <v>20</v>
      </c>
      <c r="N25" s="3"/>
      <c r="O25" s="52">
        <f>SUM(O24:O24)</f>
        <v>0</v>
      </c>
      <c r="P25" s="32"/>
      <c r="Q25" s="10">
        <f>SUM(Q24:Q24)</f>
        <v>0</v>
      </c>
      <c r="R25" s="10">
        <f>SUM(R24:R24)</f>
        <v>0</v>
      </c>
      <c r="S25" s="10"/>
      <c r="T25" s="45"/>
      <c r="U25" s="10"/>
    </row>
    <row r="26" spans="1:27" ht="15.75" x14ac:dyDescent="0.2">
      <c r="A26" s="58" t="str">
        <f>A1</f>
        <v>Name</v>
      </c>
      <c r="B26" s="58"/>
      <c r="C26" s="58" t="str">
        <f t="shared" ref="C26" si="3">C1</f>
        <v>Amount</v>
      </c>
      <c r="D26" s="57" t="str">
        <f>D1</f>
        <v xml:space="preserve">Notes </v>
      </c>
      <c r="E26" s="58" t="str">
        <f t="shared" ref="E26:X26" si="4">E1</f>
        <v>Date Registered</v>
      </c>
      <c r="F26" s="58" t="str">
        <f>F1</f>
        <v>Entry TYPE</v>
      </c>
      <c r="G26" s="58" t="str">
        <f t="shared" si="4"/>
        <v>TYPE</v>
      </c>
      <c r="H26" s="58" t="str">
        <f t="shared" si="4"/>
        <v>Last Name</v>
      </c>
      <c r="I26" s="58" t="str">
        <f t="shared" si="4"/>
        <v>Email</v>
      </c>
      <c r="J26" s="58" t="str">
        <f t="shared" si="4"/>
        <v>Phone</v>
      </c>
      <c r="K26" s="58" t="str">
        <f t="shared" si="4"/>
        <v xml:space="preserve">Marchers </v>
      </c>
      <c r="L26" s="58" t="str">
        <f t="shared" si="4"/>
        <v>Trailers?</v>
      </c>
      <c r="M26" s="58" t="str">
        <f t="shared" si="4"/>
        <v xml:space="preserve">Vehicles </v>
      </c>
      <c r="N26" s="58" t="str">
        <f t="shared" si="4"/>
        <v>Vehicle Description</v>
      </c>
      <c r="O26" s="58" t="str">
        <f t="shared" si="4"/>
        <v>Box Checked</v>
      </c>
      <c r="P26" s="58" t="str">
        <f t="shared" si="4"/>
        <v>Pay TYPE</v>
      </c>
      <c r="Q26" s="58" t="str">
        <f t="shared" si="4"/>
        <v>Charged</v>
      </c>
      <c r="R26" s="58" t="str">
        <f t="shared" si="4"/>
        <v>Received</v>
      </c>
      <c r="S26" s="58" t="str">
        <f t="shared" si="4"/>
        <v>Bank Fee</v>
      </c>
      <c r="T26" s="58" t="str">
        <f t="shared" si="4"/>
        <v>% Bank Fee</v>
      </c>
      <c r="U26" s="58" t="str">
        <f t="shared" si="4"/>
        <v>Deposit to the bank</v>
      </c>
      <c r="V26" s="58" t="str">
        <f t="shared" si="4"/>
        <v>Paid by who</v>
      </c>
      <c r="W26" s="58" t="str">
        <f t="shared" si="4"/>
        <v>Registered At</v>
      </c>
      <c r="X26" s="58" t="str">
        <f t="shared" si="4"/>
        <v>PAID?</v>
      </c>
    </row>
    <row r="32" spans="1:27" x14ac:dyDescent="0.2">
      <c r="A32" s="8">
        <v>2025</v>
      </c>
    </row>
    <row r="33" spans="1:24" x14ac:dyDescent="0.25">
      <c r="A33" s="144" t="s">
        <v>295</v>
      </c>
      <c r="B33" s="4" t="s">
        <v>275</v>
      </c>
      <c r="C33" s="51">
        <v>500</v>
      </c>
      <c r="D33" s="149"/>
      <c r="E33" s="145"/>
      <c r="F33" s="135" t="s">
        <v>37</v>
      </c>
      <c r="G33" s="136"/>
      <c r="H33" s="137"/>
      <c r="I33" s="146"/>
      <c r="J33" s="138"/>
      <c r="K33" s="135"/>
      <c r="L33" s="25"/>
      <c r="M33" s="25"/>
      <c r="N33" s="25"/>
      <c r="O33" s="16"/>
      <c r="P33" s="135"/>
      <c r="Q33" s="51"/>
      <c r="R33" s="51"/>
      <c r="S33" s="139"/>
      <c r="T33" s="140"/>
      <c r="U33" s="9"/>
      <c r="V33" s="141"/>
      <c r="W33" s="142"/>
      <c r="X33" s="135"/>
    </row>
    <row r="34" spans="1:24" x14ac:dyDescent="0.25">
      <c r="A34" s="4" t="s">
        <v>283</v>
      </c>
      <c r="B34" s="4" t="s">
        <v>275</v>
      </c>
      <c r="C34" s="51">
        <v>1000</v>
      </c>
      <c r="D34" s="86"/>
      <c r="E34" s="97"/>
      <c r="F34" s="135" t="s">
        <v>37</v>
      </c>
      <c r="G34" s="5"/>
      <c r="H34" s="5"/>
      <c r="I34" s="88"/>
      <c r="J34" s="63"/>
      <c r="K34" s="30"/>
      <c r="L34" s="25"/>
      <c r="M34" s="25"/>
      <c r="N34" s="25"/>
      <c r="O34" s="16"/>
      <c r="P34" s="30"/>
      <c r="Q34" s="51"/>
      <c r="R34" s="51"/>
      <c r="S34" s="64"/>
      <c r="T34" s="65"/>
      <c r="U34" s="9"/>
      <c r="V34" s="25"/>
      <c r="W34" s="66"/>
      <c r="X34" s="67"/>
    </row>
    <row r="35" spans="1:24" x14ac:dyDescent="0.25">
      <c r="A35" s="94" t="s">
        <v>281</v>
      </c>
      <c r="B35" s="94" t="s">
        <v>271</v>
      </c>
      <c r="C35" s="9">
        <v>1500</v>
      </c>
      <c r="D35" s="4"/>
      <c r="E35" s="69"/>
      <c r="F35" s="135" t="s">
        <v>37</v>
      </c>
      <c r="G35" s="5"/>
      <c r="H35" s="5"/>
      <c r="I35" s="83"/>
      <c r="J35" s="63"/>
      <c r="K35" s="30"/>
      <c r="L35" s="15"/>
      <c r="M35" s="15"/>
      <c r="N35" s="15"/>
      <c r="O35" s="32"/>
      <c r="P35" s="30"/>
      <c r="Q35" s="9"/>
      <c r="R35" s="9"/>
      <c r="S35" s="64"/>
      <c r="T35" s="65"/>
      <c r="U35" s="9"/>
      <c r="V35" s="15"/>
      <c r="W35" s="66"/>
      <c r="X35" s="67"/>
    </row>
    <row r="36" spans="1:24" x14ac:dyDescent="0.25">
      <c r="A36" s="4" t="s">
        <v>284</v>
      </c>
      <c r="B36" s="4" t="s">
        <v>287</v>
      </c>
      <c r="C36" s="51"/>
      <c r="D36" s="86"/>
      <c r="E36" s="97"/>
      <c r="F36" s="135" t="s">
        <v>37</v>
      </c>
      <c r="G36" s="5"/>
      <c r="H36" s="5"/>
      <c r="I36" s="88"/>
      <c r="J36" s="63"/>
      <c r="K36" s="30"/>
      <c r="L36" s="25"/>
      <c r="M36" s="25"/>
      <c r="N36" s="25"/>
      <c r="O36" s="16"/>
      <c r="P36" s="30"/>
      <c r="Q36" s="51"/>
      <c r="R36" s="51"/>
      <c r="S36" s="64"/>
      <c r="T36" s="65"/>
      <c r="U36" s="9"/>
      <c r="V36" s="25"/>
      <c r="W36" s="66"/>
      <c r="X36" s="67"/>
    </row>
    <row r="37" spans="1:24" x14ac:dyDescent="0.25">
      <c r="A37" s="4" t="s">
        <v>285</v>
      </c>
      <c r="B37" s="4" t="s">
        <v>286</v>
      </c>
      <c r="C37" s="51"/>
      <c r="D37" s="86"/>
      <c r="E37" s="97"/>
      <c r="F37" s="135" t="s">
        <v>37</v>
      </c>
      <c r="G37" s="5"/>
      <c r="H37" s="5"/>
      <c r="I37" s="88"/>
      <c r="J37" s="63"/>
      <c r="K37" s="30"/>
      <c r="L37" s="25"/>
      <c r="M37" s="25"/>
      <c r="N37" s="25"/>
      <c r="O37" s="16"/>
      <c r="P37" s="30"/>
      <c r="Q37" s="51"/>
      <c r="R37" s="51"/>
      <c r="S37" s="64"/>
      <c r="T37" s="65"/>
      <c r="U37" s="9"/>
      <c r="V37" s="25"/>
      <c r="W37" s="66"/>
      <c r="X37" s="67"/>
    </row>
    <row r="38" spans="1:24" x14ac:dyDescent="0.25">
      <c r="A38" s="73" t="s">
        <v>282</v>
      </c>
      <c r="B38" s="73" t="s">
        <v>275</v>
      </c>
      <c r="C38" s="75">
        <v>1000</v>
      </c>
      <c r="D38" s="68"/>
      <c r="E38" s="69"/>
      <c r="F38" s="135" t="s">
        <v>37</v>
      </c>
      <c r="G38" s="71"/>
      <c r="H38" s="71"/>
      <c r="I38" s="147"/>
      <c r="J38" s="63"/>
      <c r="K38" s="30"/>
      <c r="L38" s="150"/>
      <c r="M38" s="150"/>
      <c r="N38" s="151"/>
      <c r="O38" s="48"/>
      <c r="P38" s="30"/>
      <c r="Q38" s="75"/>
      <c r="R38" s="75"/>
      <c r="S38" s="64"/>
      <c r="T38" s="65"/>
      <c r="U38" s="75"/>
      <c r="V38" s="150"/>
      <c r="W38" s="66"/>
      <c r="X38" s="67"/>
    </row>
    <row r="39" spans="1:24" x14ac:dyDescent="0.25">
      <c r="A39" s="94" t="s">
        <v>290</v>
      </c>
      <c r="B39" s="94" t="s">
        <v>294</v>
      </c>
      <c r="C39" s="9"/>
      <c r="D39" s="86"/>
      <c r="E39" s="69"/>
      <c r="F39" s="135" t="s">
        <v>37</v>
      </c>
      <c r="G39" s="5"/>
      <c r="H39" s="80"/>
      <c r="I39" s="85"/>
      <c r="J39" s="63"/>
      <c r="K39" s="30"/>
      <c r="L39" s="25"/>
      <c r="M39" s="25"/>
      <c r="N39" s="25"/>
      <c r="O39" s="16"/>
      <c r="P39" s="30"/>
      <c r="Q39" s="9"/>
      <c r="R39" s="9"/>
      <c r="S39" s="64"/>
      <c r="T39" s="65"/>
      <c r="U39" s="9"/>
      <c r="V39" s="25"/>
      <c r="W39" s="66"/>
      <c r="X39" s="74"/>
    </row>
    <row r="40" spans="1:24" x14ac:dyDescent="0.25">
      <c r="A40" s="86" t="s">
        <v>36</v>
      </c>
      <c r="B40" s="93" t="s">
        <v>270</v>
      </c>
      <c r="C40" s="9">
        <v>500</v>
      </c>
      <c r="D40" s="4" t="s">
        <v>35</v>
      </c>
      <c r="E40" s="69">
        <v>45643</v>
      </c>
      <c r="F40" s="135" t="s">
        <v>37</v>
      </c>
      <c r="G40" s="5" t="s">
        <v>33</v>
      </c>
      <c r="H40" s="5" t="s">
        <v>34</v>
      </c>
      <c r="I40" s="148" t="s">
        <v>32</v>
      </c>
      <c r="J40" s="63"/>
      <c r="K40" s="30"/>
      <c r="L40" s="15">
        <v>0</v>
      </c>
      <c r="M40" s="15"/>
      <c r="N40" s="15"/>
      <c r="O40" s="32"/>
      <c r="P40" s="30"/>
      <c r="Q40" s="9"/>
      <c r="R40" s="9"/>
      <c r="S40" s="64" t="str">
        <f>IF(U40="","",Q40-U40)</f>
        <v/>
      </c>
      <c r="T40" s="65" t="str">
        <f>IF(S40&lt;&gt;"",(S40/Q40)*100,"")</f>
        <v/>
      </c>
      <c r="U40" s="9"/>
      <c r="V40" s="25"/>
      <c r="W40" s="66" t="s">
        <v>11</v>
      </c>
      <c r="X40" s="74" t="s">
        <v>48</v>
      </c>
    </row>
    <row r="41" spans="1:24" x14ac:dyDescent="0.25">
      <c r="A41" s="94" t="s">
        <v>288</v>
      </c>
      <c r="B41" s="94" t="s">
        <v>289</v>
      </c>
      <c r="C41" s="9"/>
      <c r="D41" s="4"/>
      <c r="E41" s="69"/>
      <c r="F41" s="135" t="s">
        <v>37</v>
      </c>
      <c r="G41" s="82"/>
      <c r="H41" s="80"/>
      <c r="I41" s="83"/>
      <c r="J41" s="63"/>
      <c r="K41" s="30"/>
      <c r="L41" s="25"/>
      <c r="M41" s="25"/>
      <c r="N41" s="25"/>
      <c r="O41" s="16"/>
      <c r="P41" s="30"/>
      <c r="Q41" s="9"/>
      <c r="R41" s="9"/>
      <c r="S41" s="64"/>
      <c r="T41" s="65"/>
      <c r="U41" s="9"/>
      <c r="V41" s="25"/>
      <c r="W41" s="66"/>
      <c r="X41" s="74"/>
    </row>
    <row r="42" spans="1:24" x14ac:dyDescent="0.25">
      <c r="A42" s="169" t="s">
        <v>306</v>
      </c>
      <c r="B42" s="169" t="s">
        <v>272</v>
      </c>
      <c r="C42" s="170">
        <v>1500</v>
      </c>
      <c r="D42" s="162"/>
      <c r="E42" s="171">
        <v>45719</v>
      </c>
      <c r="F42" s="172" t="s">
        <v>37</v>
      </c>
      <c r="G42" s="168" t="s">
        <v>308</v>
      </c>
      <c r="H42" s="168" t="s">
        <v>309</v>
      </c>
      <c r="I42" s="163" t="s">
        <v>307</v>
      </c>
      <c r="J42" s="164"/>
      <c r="K42" s="161"/>
      <c r="L42" s="173"/>
      <c r="M42" s="173"/>
      <c r="N42" s="173"/>
      <c r="O42" s="174"/>
      <c r="P42" s="161"/>
      <c r="Q42" s="170"/>
      <c r="R42" s="170"/>
      <c r="S42" s="166"/>
      <c r="T42" s="175"/>
      <c r="U42" s="165"/>
      <c r="V42" s="173"/>
      <c r="W42" s="167"/>
      <c r="X42" s="176"/>
    </row>
    <row r="43" spans="1:24" x14ac:dyDescent="0.25">
      <c r="A43" s="4"/>
      <c r="B43" s="4"/>
      <c r="C43" s="51"/>
      <c r="D43" s="86"/>
      <c r="E43" s="97"/>
      <c r="F43" s="30"/>
      <c r="G43" s="5"/>
      <c r="H43" s="5"/>
      <c r="I43" s="88"/>
      <c r="J43" s="63"/>
      <c r="K43" s="30"/>
      <c r="L43" s="25"/>
      <c r="M43" s="25"/>
      <c r="N43" s="25"/>
      <c r="O43" s="16"/>
      <c r="P43" s="30"/>
      <c r="Q43" s="51"/>
      <c r="R43" s="51"/>
      <c r="S43" s="64"/>
      <c r="T43" s="65"/>
      <c r="U43" s="9"/>
      <c r="V43" s="25"/>
      <c r="W43" s="66"/>
      <c r="X43" s="67"/>
    </row>
    <row r="44" spans="1:24" x14ac:dyDescent="0.25">
      <c r="A44" s="94"/>
      <c r="B44" s="94"/>
      <c r="C44" s="9"/>
      <c r="D44" s="4"/>
      <c r="E44" s="69"/>
      <c r="F44" s="30"/>
      <c r="G44" s="82"/>
      <c r="H44" s="80"/>
      <c r="I44" s="83"/>
      <c r="J44" s="63"/>
      <c r="K44" s="30"/>
      <c r="L44" s="25"/>
      <c r="M44" s="25"/>
      <c r="N44" s="25"/>
      <c r="O44" s="16"/>
      <c r="P44" s="30"/>
      <c r="Q44" s="9"/>
      <c r="R44" s="9"/>
      <c r="S44" s="64"/>
      <c r="T44" s="65"/>
      <c r="U44" s="9"/>
      <c r="V44" s="25"/>
      <c r="W44" s="66"/>
      <c r="X44" s="74"/>
    </row>
    <row r="45" spans="1:24" x14ac:dyDescent="0.25">
      <c r="A45" s="94"/>
      <c r="B45" s="94"/>
      <c r="C45" s="9"/>
      <c r="D45" s="86"/>
      <c r="E45" s="69"/>
      <c r="F45" s="30"/>
      <c r="G45" s="5"/>
      <c r="H45" s="80"/>
      <c r="I45" s="85"/>
      <c r="J45" s="63"/>
      <c r="K45" s="30"/>
      <c r="L45" s="25"/>
      <c r="M45" s="25"/>
      <c r="N45" s="25"/>
      <c r="O45" s="16"/>
      <c r="P45" s="30"/>
      <c r="Q45" s="9"/>
      <c r="R45" s="9"/>
      <c r="S45" s="64"/>
      <c r="T45" s="65"/>
      <c r="U45" s="9"/>
      <c r="V45" s="25"/>
      <c r="W45" s="66"/>
      <c r="X45" s="74"/>
    </row>
    <row r="46" spans="1:24" x14ac:dyDescent="0.25">
      <c r="A46" s="94" t="s">
        <v>291</v>
      </c>
      <c r="B46" s="94" t="s">
        <v>292</v>
      </c>
      <c r="C46" s="9"/>
      <c r="D46" s="87"/>
      <c r="E46" s="69"/>
      <c r="F46" s="30"/>
      <c r="G46" s="5"/>
      <c r="H46" s="5"/>
      <c r="I46" s="85"/>
      <c r="J46" s="63"/>
      <c r="K46" s="30"/>
      <c r="L46" s="25"/>
      <c r="M46" s="24"/>
      <c r="N46" s="24"/>
      <c r="O46" s="16"/>
      <c r="P46" s="30"/>
      <c r="Q46" s="9"/>
      <c r="R46" s="9"/>
      <c r="S46" s="64"/>
      <c r="T46" s="65"/>
      <c r="U46" s="9"/>
      <c r="V46" s="25"/>
      <c r="W46" s="66"/>
      <c r="X46" s="74"/>
    </row>
    <row r="47" spans="1:24" x14ac:dyDescent="0.25">
      <c r="A47" s="94" t="s">
        <v>264</v>
      </c>
      <c r="B47" s="94" t="s">
        <v>274</v>
      </c>
      <c r="C47" s="9">
        <v>500</v>
      </c>
      <c r="D47" s="4"/>
      <c r="E47" s="69"/>
      <c r="F47" s="30" t="s">
        <v>37</v>
      </c>
      <c r="G47" s="82"/>
      <c r="H47" s="80"/>
      <c r="I47" s="83"/>
      <c r="J47" s="63"/>
      <c r="K47" s="30"/>
      <c r="L47" s="25"/>
      <c r="M47" s="25"/>
      <c r="N47" s="25"/>
      <c r="O47" s="16"/>
      <c r="P47" s="30"/>
      <c r="Q47" s="9"/>
      <c r="R47" s="9"/>
      <c r="S47" s="64"/>
      <c r="T47" s="65"/>
      <c r="U47" s="9"/>
      <c r="V47" s="25"/>
      <c r="W47" s="66"/>
      <c r="X47" s="74"/>
    </row>
    <row r="48" spans="1:24" x14ac:dyDescent="0.25">
      <c r="A48" s="94" t="s">
        <v>265</v>
      </c>
      <c r="B48" s="94" t="s">
        <v>274</v>
      </c>
      <c r="C48" s="9">
        <v>500</v>
      </c>
      <c r="D48" s="86"/>
      <c r="E48" s="69"/>
      <c r="F48" s="30" t="s">
        <v>37</v>
      </c>
      <c r="G48" s="5"/>
      <c r="H48" s="80"/>
      <c r="I48" s="85"/>
      <c r="J48" s="63"/>
      <c r="K48" s="30"/>
      <c r="L48" s="25"/>
      <c r="M48" s="25"/>
      <c r="N48" s="25"/>
      <c r="O48" s="16"/>
      <c r="P48" s="30"/>
      <c r="Q48" s="9"/>
      <c r="R48" s="9"/>
      <c r="S48" s="64"/>
      <c r="T48" s="65"/>
      <c r="U48" s="9"/>
      <c r="V48" s="25"/>
      <c r="W48" s="66"/>
      <c r="X48" s="74"/>
    </row>
    <row r="49" spans="1:24" x14ac:dyDescent="0.25">
      <c r="A49" s="94" t="s">
        <v>266</v>
      </c>
      <c r="B49" s="94" t="s">
        <v>274</v>
      </c>
      <c r="C49" s="9">
        <v>500</v>
      </c>
      <c r="D49" s="87"/>
      <c r="E49" s="69"/>
      <c r="F49" s="30" t="s">
        <v>37</v>
      </c>
      <c r="G49" s="5"/>
      <c r="H49" s="5"/>
      <c r="I49" s="85"/>
      <c r="J49" s="63"/>
      <c r="K49" s="30"/>
      <c r="L49" s="25"/>
      <c r="M49" s="24"/>
      <c r="N49" s="24"/>
      <c r="O49" s="16"/>
      <c r="P49" s="30"/>
      <c r="Q49" s="9"/>
      <c r="R49" s="9"/>
      <c r="S49" s="64"/>
      <c r="T49" s="65"/>
      <c r="U49" s="9"/>
      <c r="V49" s="25"/>
      <c r="W49" s="66"/>
      <c r="X49" s="74"/>
    </row>
    <row r="50" spans="1:24" x14ac:dyDescent="0.25">
      <c r="A50" s="77" t="s">
        <v>277</v>
      </c>
      <c r="B50" s="77" t="s">
        <v>272</v>
      </c>
      <c r="C50" s="49"/>
      <c r="D50" s="77"/>
      <c r="E50" s="69"/>
      <c r="F50" s="30"/>
      <c r="G50" s="76"/>
      <c r="H50" s="77"/>
      <c r="I50" s="78"/>
      <c r="J50" s="63"/>
      <c r="K50" s="30"/>
      <c r="L50" s="79"/>
      <c r="M50" s="79"/>
      <c r="N50" s="77"/>
      <c r="O50" s="48"/>
      <c r="P50" s="30"/>
      <c r="Q50" s="49"/>
      <c r="R50" s="49"/>
      <c r="S50" s="64"/>
      <c r="T50" s="65"/>
      <c r="U50" s="50"/>
      <c r="V50" s="79"/>
      <c r="W50" s="66"/>
      <c r="X50" s="74"/>
    </row>
    <row r="51" spans="1:24" x14ac:dyDescent="0.25">
      <c r="A51" s="84" t="s">
        <v>278</v>
      </c>
      <c r="B51" s="80" t="s">
        <v>273</v>
      </c>
      <c r="C51" s="9"/>
      <c r="D51" s="4"/>
      <c r="E51" s="69"/>
      <c r="F51" s="30"/>
      <c r="G51" s="5"/>
      <c r="H51" s="5"/>
      <c r="I51" s="81"/>
      <c r="J51" s="63"/>
      <c r="K51" s="30"/>
      <c r="L51" s="25"/>
      <c r="M51" s="25"/>
      <c r="N51" s="25"/>
      <c r="O51" s="48"/>
      <c r="P51" s="30"/>
      <c r="Q51" s="9"/>
      <c r="R51" s="9"/>
      <c r="S51" s="64"/>
      <c r="T51" s="65"/>
      <c r="U51" s="9"/>
      <c r="V51" s="25"/>
      <c r="W51" s="66"/>
      <c r="X51" s="67"/>
    </row>
    <row r="52" spans="1:24" x14ac:dyDescent="0.25">
      <c r="A52" s="84"/>
      <c r="B52" s="84"/>
      <c r="C52" s="29"/>
      <c r="D52" s="92"/>
      <c r="E52" s="69"/>
      <c r="F52" s="30"/>
      <c r="G52" s="90"/>
      <c r="H52" s="90"/>
      <c r="I52" s="91"/>
      <c r="J52" s="63"/>
      <c r="K52" s="30"/>
      <c r="L52" s="27"/>
      <c r="M52" s="28"/>
      <c r="N52" s="28"/>
      <c r="O52" s="16"/>
      <c r="P52" s="30"/>
      <c r="Q52" s="29"/>
      <c r="R52" s="29"/>
      <c r="S52" s="64" t="str">
        <f t="shared" ref="S52" si="5">IF(U52="","",Q52-U52)</f>
        <v/>
      </c>
      <c r="T52" s="65" t="str">
        <f t="shared" ref="T52" si="6">IF(S52&lt;&gt;"",(S52/Q52)*100,"")</f>
        <v/>
      </c>
      <c r="U52" s="9"/>
      <c r="V52" s="25"/>
      <c r="W52" s="66"/>
      <c r="X52" s="67" t="str">
        <f t="shared" ref="X52" si="7">IF(U52&lt;&gt;0,"Paid", " ")</f>
        <v xml:space="preserve"> </v>
      </c>
    </row>
  </sheetData>
  <sortState xmlns:xlrd2="http://schemas.microsoft.com/office/spreadsheetml/2017/richdata2" ref="A3:AC11">
    <sortCondition ref="A3:A11"/>
  </sortState>
  <dataValidations count="3">
    <dataValidation type="list" allowBlank="1" showInputMessage="1" showErrorMessage="1" sqref="W2:W22 W33:W52" xr:uid="{BC142AD3-F6C5-4A08-8A52-796C390543CB}">
      <formula1>$AB$3:$AB$8</formula1>
    </dataValidation>
    <dataValidation type="list" allowBlank="1" showInputMessage="1" showErrorMessage="1" sqref="F33:F52 F2:F22" xr:uid="{6BB242C3-48E5-4320-B954-5BF3C22B310E}">
      <formula1>$Z$3:$Z$14</formula1>
    </dataValidation>
    <dataValidation type="list" allowBlank="1" showInputMessage="1" showErrorMessage="1" sqref="P33:P52 P2:P22" xr:uid="{7AC1A639-C050-4D14-9287-7CBFB9280311}">
      <formula1>$AA$3:$AA$10</formula1>
    </dataValidation>
  </dataValidations>
  <hyperlinks>
    <hyperlink ref="I40" r:id="rId1" xr:uid="{EAC01E65-447E-4548-8A0F-6BA916378D2A}"/>
    <hyperlink ref="I42" r:id="rId2" xr:uid="{92D09224-62F1-4DD8-B1C5-E92DFA7D9DE9}"/>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34"/>
  <sheetViews>
    <sheetView topLeftCell="H1" zoomScale="115" zoomScaleNormal="115" workbookViewId="0">
      <pane ySplit="1" topLeftCell="A2" activePane="bottomLeft" state="frozen"/>
      <selection pane="bottomLeft" activeCell="M9" sqref="M9"/>
    </sheetView>
  </sheetViews>
  <sheetFormatPr defaultColWidth="8.88671875" defaultRowHeight="18" x14ac:dyDescent="0.2"/>
  <cols>
    <col min="1" max="1" width="40.109375" style="8" customWidth="1"/>
    <col min="2" max="2" width="34.44140625" style="8" customWidth="1"/>
    <col min="3" max="3" width="15.6640625" style="12" customWidth="1"/>
    <col min="4" max="4" width="15.5546875" style="18" customWidth="1"/>
    <col min="5" max="5" width="14.6640625" style="43" customWidth="1"/>
    <col min="6" max="6" width="14.109375" style="8" customWidth="1"/>
    <col min="7" max="7" width="34.5546875" style="6" customWidth="1"/>
    <col min="8" max="8" width="31.6640625" style="14" customWidth="1"/>
    <col min="9" max="9" width="18.44140625" style="13" customWidth="1"/>
    <col min="10" max="10" width="12" style="18" customWidth="1"/>
    <col min="11" max="11" width="20.109375" style="18" customWidth="1"/>
    <col min="12" max="12" width="15" style="53" customWidth="1"/>
    <col min="13" max="13" width="15.88671875" style="33" customWidth="1"/>
    <col min="14" max="15" width="11.6640625" style="11" customWidth="1"/>
    <col min="16" max="16" width="24.88671875" style="11" customWidth="1"/>
    <col min="17" max="17" width="15.109375" style="11" customWidth="1"/>
    <col min="18" max="18" width="21.109375" style="11" customWidth="1"/>
    <col min="19" max="19" width="14.109375" style="11" customWidth="1"/>
    <col min="20" max="20" width="11.664062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33203125" style="6" customWidth="1"/>
    <col min="28" max="16384" width="8.88671875" style="6"/>
  </cols>
  <sheetData>
    <row r="1" spans="1:29" s="1" customFormat="1" ht="48" thickTop="1" x14ac:dyDescent="0.25">
      <c r="A1" s="19"/>
      <c r="B1" s="61" t="s">
        <v>52</v>
      </c>
      <c r="C1" s="59" t="s">
        <v>12</v>
      </c>
      <c r="D1" s="19" t="s">
        <v>2</v>
      </c>
      <c r="E1" s="61" t="s">
        <v>49</v>
      </c>
      <c r="F1" s="61" t="s">
        <v>50</v>
      </c>
      <c r="G1" s="61" t="s">
        <v>28</v>
      </c>
      <c r="H1" s="61" t="s">
        <v>51</v>
      </c>
      <c r="I1" s="60" t="s">
        <v>315</v>
      </c>
      <c r="J1" s="61" t="s">
        <v>54</v>
      </c>
      <c r="K1" s="61" t="s">
        <v>55</v>
      </c>
      <c r="L1" s="20" t="s">
        <v>7</v>
      </c>
      <c r="M1" s="23" t="s">
        <v>8</v>
      </c>
      <c r="N1" s="21" t="s">
        <v>38</v>
      </c>
      <c r="O1" s="21" t="s">
        <v>16</v>
      </c>
      <c r="P1" s="229" t="s">
        <v>425</v>
      </c>
      <c r="Q1" s="230" t="s">
        <v>426</v>
      </c>
      <c r="R1" s="231" t="s">
        <v>427</v>
      </c>
      <c r="S1" s="21" t="s">
        <v>13</v>
      </c>
      <c r="T1" s="22" t="s">
        <v>14</v>
      </c>
      <c r="U1" s="22" t="s">
        <v>17</v>
      </c>
      <c r="V1" s="61" t="s">
        <v>15</v>
      </c>
      <c r="W1" s="23" t="s">
        <v>10</v>
      </c>
      <c r="X1" s="62" t="s">
        <v>18</v>
      </c>
      <c r="Z1" s="56" t="s">
        <v>23</v>
      </c>
      <c r="AA1" s="56" t="s">
        <v>25</v>
      </c>
      <c r="AB1" s="56" t="s">
        <v>27</v>
      </c>
      <c r="AC1" s="55"/>
    </row>
    <row r="2" spans="1:29" s="14" customFormat="1" x14ac:dyDescent="0.25">
      <c r="A2" s="77" t="s">
        <v>339</v>
      </c>
      <c r="B2" s="77"/>
      <c r="C2" s="69">
        <v>45940</v>
      </c>
      <c r="D2" s="30" t="s">
        <v>6</v>
      </c>
      <c r="E2" s="76" t="s">
        <v>58</v>
      </c>
      <c r="F2" s="77" t="s">
        <v>59</v>
      </c>
      <c r="G2" s="240" t="s">
        <v>57</v>
      </c>
      <c r="H2" s="63">
        <v>2173702274</v>
      </c>
      <c r="I2" s="30"/>
      <c r="J2" s="79"/>
      <c r="K2" s="79">
        <v>1</v>
      </c>
      <c r="L2" s="48"/>
      <c r="M2" s="30" t="s">
        <v>19</v>
      </c>
      <c r="N2" s="49">
        <v>100</v>
      </c>
      <c r="O2" s="49">
        <v>93.8</v>
      </c>
      <c r="P2" s="234"/>
      <c r="Q2" s="9">
        <v>3.2</v>
      </c>
      <c r="R2" s="233">
        <v>3</v>
      </c>
      <c r="S2" s="64">
        <f t="shared" ref="S2:S7" si="0">IF(U2="","",N2-U2)</f>
        <v>6.2000000000000028</v>
      </c>
      <c r="T2" s="65">
        <f t="shared" ref="T2:T7" si="1">IF(S2&lt;&gt;"",(S2/N2)*100,"")</f>
        <v>6.2000000000000028</v>
      </c>
      <c r="U2" s="9">
        <v>93.8</v>
      </c>
      <c r="V2" s="25" t="str">
        <f t="shared" ref="V2:V7" si="2">CONCATENATE(E2," ",F2)</f>
        <v>Randy Twyford</v>
      </c>
      <c r="W2" s="66" t="s">
        <v>11</v>
      </c>
      <c r="X2" s="67" t="str">
        <f>IF(U2&lt;&gt;0,"Paid", " ")</f>
        <v>Paid</v>
      </c>
      <c r="Y2" s="133"/>
    </row>
    <row r="3" spans="1:29" s="14" customFormat="1" x14ac:dyDescent="0.25">
      <c r="A3" s="4" t="s">
        <v>340</v>
      </c>
      <c r="B3" s="86" t="s">
        <v>43</v>
      </c>
      <c r="C3" s="69">
        <v>45996</v>
      </c>
      <c r="D3" s="30" t="s">
        <v>6</v>
      </c>
      <c r="E3" s="5" t="s">
        <v>40</v>
      </c>
      <c r="F3" s="5" t="s">
        <v>41</v>
      </c>
      <c r="G3" s="241" t="s">
        <v>42</v>
      </c>
      <c r="H3" s="242">
        <v>2173616049</v>
      </c>
      <c r="I3" s="30"/>
      <c r="J3" s="25"/>
      <c r="K3" s="25">
        <v>1</v>
      </c>
      <c r="L3" s="48"/>
      <c r="M3" s="30" t="s">
        <v>19</v>
      </c>
      <c r="N3" s="243">
        <v>100</v>
      </c>
      <c r="O3" s="49">
        <v>93.8</v>
      </c>
      <c r="P3" s="232"/>
      <c r="Q3" s="9">
        <v>3.2</v>
      </c>
      <c r="R3" s="233">
        <v>3</v>
      </c>
      <c r="S3" s="64">
        <f t="shared" si="0"/>
        <v>6.2000000000000028</v>
      </c>
      <c r="T3" s="65">
        <f t="shared" si="1"/>
        <v>6.2000000000000028</v>
      </c>
      <c r="U3" s="9">
        <v>93.8</v>
      </c>
      <c r="V3" s="25" t="str">
        <f t="shared" si="2"/>
        <v>Anthony Crifasi</v>
      </c>
      <c r="W3" s="66" t="s">
        <v>11</v>
      </c>
      <c r="X3" s="67" t="str">
        <f>IF(U3&lt;&gt;0,"Paid", " ")</f>
        <v>Paid</v>
      </c>
      <c r="Z3" s="14" t="s">
        <v>4</v>
      </c>
      <c r="AA3" s="14" t="s">
        <v>19</v>
      </c>
      <c r="AB3" s="14" t="s">
        <v>323</v>
      </c>
    </row>
    <row r="4" spans="1:29" s="1" customFormat="1" x14ac:dyDescent="0.25">
      <c r="A4" s="4" t="s">
        <v>47</v>
      </c>
      <c r="B4" s="245" t="s">
        <v>314</v>
      </c>
      <c r="C4" s="69">
        <v>45997</v>
      </c>
      <c r="D4" s="30" t="s">
        <v>6</v>
      </c>
      <c r="E4" s="5" t="s">
        <v>44</v>
      </c>
      <c r="F4" s="4" t="s">
        <v>45</v>
      </c>
      <c r="G4" s="244" t="s">
        <v>46</v>
      </c>
      <c r="H4" s="204">
        <v>2173065761</v>
      </c>
      <c r="I4" s="30" t="s">
        <v>316</v>
      </c>
      <c r="J4" s="25"/>
      <c r="K4" s="25">
        <v>1</v>
      </c>
      <c r="L4" s="16"/>
      <c r="M4" s="30" t="s">
        <v>19</v>
      </c>
      <c r="N4" s="9">
        <v>100</v>
      </c>
      <c r="O4" s="49">
        <v>93.8</v>
      </c>
      <c r="P4" s="232"/>
      <c r="Q4" s="9">
        <v>3.2</v>
      </c>
      <c r="R4" s="233">
        <v>3</v>
      </c>
      <c r="S4" s="64">
        <f t="shared" si="0"/>
        <v>6.2000000000000028</v>
      </c>
      <c r="T4" s="65">
        <f t="shared" si="1"/>
        <v>6.2000000000000028</v>
      </c>
      <c r="U4" s="9">
        <v>93.8</v>
      </c>
      <c r="V4" s="25" t="str">
        <f t="shared" si="2"/>
        <v>David Jacobs</v>
      </c>
      <c r="W4" s="66" t="s">
        <v>11</v>
      </c>
      <c r="X4" s="67" t="str">
        <f>IF(U4&lt;&gt;0,"Paid", " ")</f>
        <v>Paid</v>
      </c>
      <c r="Z4" s="14" t="s">
        <v>3</v>
      </c>
      <c r="AA4" s="14" t="s">
        <v>9</v>
      </c>
      <c r="AB4" s="14" t="s">
        <v>11</v>
      </c>
    </row>
    <row r="5" spans="1:29" s="14" customFormat="1" ht="21" customHeight="1" x14ac:dyDescent="0.25">
      <c r="A5" s="4" t="s">
        <v>334</v>
      </c>
      <c r="B5" s="4" t="s">
        <v>338</v>
      </c>
      <c r="C5" s="69">
        <v>46003</v>
      </c>
      <c r="D5" s="30" t="s">
        <v>6</v>
      </c>
      <c r="E5" s="5" t="s">
        <v>335</v>
      </c>
      <c r="F5" s="5" t="s">
        <v>336</v>
      </c>
      <c r="G5" s="246" t="s">
        <v>337</v>
      </c>
      <c r="H5" s="247">
        <v>2173716564</v>
      </c>
      <c r="I5" s="33"/>
      <c r="J5" s="25"/>
      <c r="K5" s="24">
        <v>1</v>
      </c>
      <c r="L5" s="16"/>
      <c r="M5" s="30" t="s">
        <v>19</v>
      </c>
      <c r="N5" s="49">
        <v>100</v>
      </c>
      <c r="O5" s="49">
        <v>93.8</v>
      </c>
      <c r="P5" s="232"/>
      <c r="Q5" s="9">
        <v>3.2</v>
      </c>
      <c r="R5" s="233">
        <v>3</v>
      </c>
      <c r="S5" s="64">
        <f t="shared" si="0"/>
        <v>6.2000000000000028</v>
      </c>
      <c r="T5" s="65">
        <f t="shared" si="1"/>
        <v>6.2000000000000028</v>
      </c>
      <c r="U5" s="9">
        <v>93.8</v>
      </c>
      <c r="V5" s="25" t="str">
        <f t="shared" si="2"/>
        <v>Hector Lopez</v>
      </c>
      <c r="W5" s="66" t="s">
        <v>323</v>
      </c>
      <c r="X5" s="67" t="str">
        <f>IF(U5&lt;&gt;0,"Paid", " ")</f>
        <v>Paid</v>
      </c>
      <c r="Z5" s="14" t="s">
        <v>5</v>
      </c>
      <c r="AA5" s="14" t="s">
        <v>26</v>
      </c>
      <c r="AB5" s="1" t="s">
        <v>28</v>
      </c>
    </row>
    <row r="6" spans="1:29" s="1" customFormat="1" x14ac:dyDescent="0.25">
      <c r="A6" s="4" t="s">
        <v>341</v>
      </c>
      <c r="B6" s="86" t="s">
        <v>877</v>
      </c>
      <c r="C6" s="69">
        <v>46004</v>
      </c>
      <c r="D6" s="30" t="s">
        <v>6</v>
      </c>
      <c r="E6" s="5" t="s">
        <v>330</v>
      </c>
      <c r="F6" s="5" t="s">
        <v>331</v>
      </c>
      <c r="G6" s="248" t="s">
        <v>332</v>
      </c>
      <c r="H6" s="247">
        <v>2174942152</v>
      </c>
      <c r="I6" s="249" t="s">
        <v>333</v>
      </c>
      <c r="J6" s="25"/>
      <c r="K6" s="25">
        <v>1</v>
      </c>
      <c r="L6" s="16"/>
      <c r="M6" s="30" t="s">
        <v>19</v>
      </c>
      <c r="N6" s="49">
        <v>100</v>
      </c>
      <c r="O6" s="49">
        <v>93.8</v>
      </c>
      <c r="P6" s="232"/>
      <c r="Q6" s="9">
        <v>3.2</v>
      </c>
      <c r="R6" s="233">
        <v>3</v>
      </c>
      <c r="S6" s="64">
        <f t="shared" si="0"/>
        <v>6.2000000000000028</v>
      </c>
      <c r="T6" s="65">
        <f t="shared" si="1"/>
        <v>6.2000000000000028</v>
      </c>
      <c r="U6" s="9">
        <v>93.8</v>
      </c>
      <c r="V6" s="25" t="str">
        <f t="shared" si="2"/>
        <v>John Farrow</v>
      </c>
      <c r="W6" s="66" t="s">
        <v>323</v>
      </c>
      <c r="X6" s="67" t="str">
        <f>IF(U6&lt;&gt;0,"Paid", " ")</f>
        <v>Paid</v>
      </c>
      <c r="Z6" s="14" t="s">
        <v>24</v>
      </c>
      <c r="AA6" s="14" t="s">
        <v>31</v>
      </c>
      <c r="AB6" s="14" t="s">
        <v>29</v>
      </c>
    </row>
    <row r="7" spans="1:29" s="14" customFormat="1" x14ac:dyDescent="0.25">
      <c r="A7" s="4" t="s">
        <v>556</v>
      </c>
      <c r="B7" s="4" t="s">
        <v>561</v>
      </c>
      <c r="C7" s="69">
        <v>46031</v>
      </c>
      <c r="D7" s="30" t="s">
        <v>6</v>
      </c>
      <c r="E7" s="5" t="s">
        <v>557</v>
      </c>
      <c r="F7" s="5" t="s">
        <v>558</v>
      </c>
      <c r="G7" s="6" t="s">
        <v>559</v>
      </c>
      <c r="H7" s="242" t="s">
        <v>560</v>
      </c>
      <c r="I7" s="30" t="s">
        <v>562</v>
      </c>
      <c r="J7" s="25"/>
      <c r="K7" s="25">
        <v>1</v>
      </c>
      <c r="L7" s="48"/>
      <c r="M7" s="30" t="s">
        <v>19</v>
      </c>
      <c r="N7" s="49">
        <v>100</v>
      </c>
      <c r="O7" s="49">
        <v>93.8</v>
      </c>
      <c r="P7" s="232"/>
      <c r="Q7" s="9">
        <v>3.2</v>
      </c>
      <c r="R7" s="233">
        <v>3</v>
      </c>
      <c r="S7" s="64">
        <f t="shared" si="0"/>
        <v>6.2000000000000028</v>
      </c>
      <c r="T7" s="65">
        <f t="shared" si="1"/>
        <v>6.2000000000000028</v>
      </c>
      <c r="U7" s="9">
        <v>93.8</v>
      </c>
      <c r="V7" s="25" t="str">
        <f t="shared" si="2"/>
        <v>Stephen Hauer</v>
      </c>
      <c r="W7" s="66" t="s">
        <v>323</v>
      </c>
      <c r="X7" s="67" t="s">
        <v>563</v>
      </c>
      <c r="Z7" s="14" t="s">
        <v>37</v>
      </c>
      <c r="AA7" s="14" t="s">
        <v>39</v>
      </c>
    </row>
    <row r="8" spans="1:29" s="14" customFormat="1" x14ac:dyDescent="0.25">
      <c r="A8" s="190" t="s">
        <v>977</v>
      </c>
      <c r="B8" s="207"/>
      <c r="C8" s="181"/>
      <c r="D8" s="182"/>
      <c r="E8" s="183"/>
      <c r="F8" s="179"/>
      <c r="G8" s="184"/>
      <c r="H8" s="209"/>
      <c r="I8" s="182"/>
      <c r="J8" s="185"/>
      <c r="K8" s="185"/>
      <c r="L8" s="186"/>
      <c r="M8" s="182" t="s">
        <v>19</v>
      </c>
      <c r="N8" s="180">
        <v>25</v>
      </c>
      <c r="O8" s="191"/>
      <c r="P8" s="232"/>
      <c r="Q8" s="192"/>
      <c r="R8" s="235"/>
      <c r="S8" s="187"/>
      <c r="T8" s="188"/>
      <c r="U8" s="192"/>
      <c r="V8" s="202"/>
      <c r="W8" s="189"/>
      <c r="X8" s="67"/>
      <c r="Z8" s="14" t="s">
        <v>6</v>
      </c>
    </row>
    <row r="9" spans="1:29" s="14" customFormat="1" x14ac:dyDescent="0.2">
      <c r="A9" t="s">
        <v>978</v>
      </c>
      <c r="B9" s="211" t="s">
        <v>980</v>
      </c>
      <c r="C9" s="193">
        <v>46045</v>
      </c>
      <c r="D9" s="194" t="s">
        <v>6</v>
      </c>
      <c r="E9" s="200" t="s">
        <v>65</v>
      </c>
      <c r="F9" s="200" t="s">
        <v>981</v>
      </c>
      <c r="G9" t="s">
        <v>982</v>
      </c>
      <c r="H9">
        <v>2172641330</v>
      </c>
      <c r="I9" s="212" t="s">
        <v>979</v>
      </c>
      <c r="J9" s="202"/>
      <c r="K9" s="213">
        <v>1</v>
      </c>
      <c r="L9" s="203"/>
      <c r="M9" s="194"/>
      <c r="N9" s="191"/>
      <c r="O9" s="191"/>
      <c r="P9" s="232"/>
      <c r="Q9" s="192"/>
      <c r="R9" s="235"/>
      <c r="S9" s="195"/>
      <c r="T9" s="196"/>
      <c r="U9" s="192"/>
      <c r="V9" s="202"/>
      <c r="W9" s="197"/>
      <c r="X9" s="198"/>
    </row>
    <row r="10" spans="1:29" s="14" customFormat="1" x14ac:dyDescent="0.25">
      <c r="A10" s="190"/>
      <c r="B10" s="201"/>
      <c r="C10" s="193"/>
      <c r="D10" s="194"/>
      <c r="E10" s="200"/>
      <c r="F10" s="200"/>
      <c r="G10" s="208"/>
      <c r="H10" s="205"/>
      <c r="I10" s="210"/>
      <c r="J10" s="202"/>
      <c r="K10" s="202"/>
      <c r="L10" s="203"/>
      <c r="M10" s="194"/>
      <c r="N10" s="191"/>
      <c r="O10" s="191"/>
      <c r="P10" s="232"/>
      <c r="Q10" s="192"/>
      <c r="R10" s="235"/>
      <c r="S10" s="195"/>
      <c r="T10" s="196"/>
      <c r="U10" s="192"/>
      <c r="V10" s="202"/>
      <c r="W10" s="197"/>
      <c r="X10" s="198"/>
    </row>
    <row r="11" spans="1:29" s="14" customFormat="1" ht="18.75" customHeight="1" x14ac:dyDescent="0.25">
      <c r="A11" s="5"/>
      <c r="B11" s="86"/>
      <c r="C11" s="69"/>
      <c r="D11" s="30"/>
      <c r="E11" s="5"/>
      <c r="F11" s="5"/>
      <c r="G11" s="88"/>
      <c r="H11" s="204"/>
      <c r="I11" s="30"/>
      <c r="J11" s="25"/>
      <c r="K11" s="25"/>
      <c r="L11" s="16"/>
      <c r="M11" s="30"/>
      <c r="N11" s="9"/>
      <c r="O11" s="9"/>
      <c r="P11" s="236"/>
      <c r="Q11" s="9"/>
      <c r="R11" s="233"/>
      <c r="S11" s="64"/>
      <c r="T11" s="65"/>
      <c r="U11" s="9"/>
      <c r="V11" s="202" t="str">
        <f>CONCATENATE(E11," ",F11)</f>
        <v xml:space="preserve"> </v>
      </c>
      <c r="W11" s="66"/>
      <c r="X11" s="67"/>
    </row>
    <row r="12" spans="1:29" s="14" customFormat="1" x14ac:dyDescent="0.25">
      <c r="A12" s="93"/>
      <c r="B12" s="86"/>
      <c r="C12" s="97"/>
      <c r="D12" s="30"/>
      <c r="E12" s="5"/>
      <c r="F12" s="5"/>
      <c r="G12" s="88"/>
      <c r="H12" s="206"/>
      <c r="I12" s="30"/>
      <c r="J12" s="25"/>
      <c r="K12" s="25"/>
      <c r="L12" s="16"/>
      <c r="M12" s="30"/>
      <c r="N12" s="51"/>
      <c r="O12" s="51"/>
      <c r="P12" s="236"/>
      <c r="Q12" s="9"/>
      <c r="R12" s="233"/>
      <c r="S12" s="64"/>
      <c r="T12" s="65"/>
      <c r="U12" s="9"/>
      <c r="V12" s="202" t="str">
        <f>CONCATENATE(E12," ",F12)</f>
        <v xml:space="preserve"> </v>
      </c>
      <c r="W12" s="66"/>
      <c r="X12" s="67"/>
    </row>
    <row r="13" spans="1:29" x14ac:dyDescent="0.25">
      <c r="A13" s="80"/>
      <c r="B13" s="86"/>
      <c r="C13" s="69"/>
      <c r="D13" s="30"/>
      <c r="E13" s="5"/>
      <c r="F13" s="5"/>
      <c r="G13" s="98"/>
      <c r="H13" s="63"/>
      <c r="I13" s="30"/>
      <c r="J13" s="25"/>
      <c r="K13" s="25"/>
      <c r="L13" s="16"/>
      <c r="M13" s="30"/>
      <c r="N13" s="9"/>
      <c r="O13" s="9"/>
      <c r="P13" s="236"/>
      <c r="Q13" s="9"/>
      <c r="R13" s="233"/>
      <c r="S13" s="64"/>
      <c r="T13" s="65"/>
      <c r="U13" s="9"/>
      <c r="V13" s="202" t="str">
        <f>CONCATENATE(E13," ",F13)</f>
        <v xml:space="preserve"> </v>
      </c>
      <c r="W13" s="66"/>
      <c r="X13" s="67"/>
    </row>
    <row r="14" spans="1:29" x14ac:dyDescent="0.25">
      <c r="A14" s="5"/>
      <c r="B14" s="86"/>
      <c r="C14" s="69"/>
      <c r="D14" s="30"/>
      <c r="E14" s="5"/>
      <c r="F14" s="4"/>
      <c r="G14" s="98"/>
      <c r="H14" s="63"/>
      <c r="I14" s="30"/>
      <c r="J14" s="25"/>
      <c r="K14" s="25"/>
      <c r="L14" s="16"/>
      <c r="M14" s="30"/>
      <c r="N14" s="9"/>
      <c r="O14" s="9"/>
      <c r="P14" s="236"/>
      <c r="Q14" s="9"/>
      <c r="R14" s="233"/>
      <c r="S14" s="64"/>
      <c r="T14" s="65"/>
      <c r="U14" s="9"/>
      <c r="V14" s="202" t="str">
        <f>CONCATENATE(E14," ",F14)</f>
        <v xml:space="preserve"> </v>
      </c>
      <c r="W14" s="66"/>
      <c r="X14" s="67"/>
    </row>
    <row r="15" spans="1:29" x14ac:dyDescent="0.25">
      <c r="A15" s="80"/>
      <c r="B15" s="86"/>
      <c r="C15" s="69"/>
      <c r="D15" s="30"/>
      <c r="E15" s="5"/>
      <c r="F15" s="5"/>
      <c r="G15" s="89"/>
      <c r="H15" s="63"/>
      <c r="I15" s="30"/>
      <c r="J15" s="25"/>
      <c r="K15" s="25"/>
      <c r="L15" s="16"/>
      <c r="M15" s="30"/>
      <c r="N15" s="9"/>
      <c r="O15" s="9"/>
      <c r="P15" s="237"/>
      <c r="Q15" s="238"/>
      <c r="R15" s="239"/>
      <c r="S15" s="64"/>
      <c r="T15" s="65"/>
      <c r="U15" s="9"/>
      <c r="V15" s="202" t="str">
        <f>CONCATENATE(E15," ",F15)</f>
        <v xml:space="preserve"> </v>
      </c>
      <c r="W15" s="66"/>
      <c r="X15" s="67"/>
    </row>
    <row r="16" spans="1:29" x14ac:dyDescent="0.2">
      <c r="A16" s="39"/>
      <c r="B16" s="39"/>
      <c r="C16" s="36"/>
      <c r="D16" s="37"/>
      <c r="E16" s="44"/>
      <c r="F16" s="39"/>
      <c r="G16" s="35"/>
      <c r="H16" s="38"/>
      <c r="I16" s="40"/>
      <c r="J16" s="37"/>
      <c r="K16" s="37"/>
      <c r="L16" s="54"/>
      <c r="M16" s="42"/>
      <c r="N16" s="41"/>
      <c r="O16" s="41"/>
      <c r="P16" s="41"/>
      <c r="Q16" s="41"/>
      <c r="R16" s="41"/>
      <c r="S16" s="41"/>
      <c r="T16" s="47"/>
      <c r="U16" s="41"/>
      <c r="V16" s="37"/>
      <c r="W16" s="39"/>
      <c r="X16" s="37"/>
    </row>
    <row r="17" spans="1:24" x14ac:dyDescent="0.2">
      <c r="I17" s="11">
        <f>SUM(I2:I15)</f>
        <v>0</v>
      </c>
      <c r="L17" s="53">
        <f>SUM(L2:L15)</f>
        <v>0</v>
      </c>
      <c r="M17" s="34"/>
      <c r="N17" s="11">
        <f>SUM(N2:N15)</f>
        <v>625</v>
      </c>
      <c r="O17" s="11">
        <f>SUM(O2:O15)</f>
        <v>562.79999999999995</v>
      </c>
      <c r="P17" s="11">
        <f>SUM(P2:P15)</f>
        <v>0</v>
      </c>
      <c r="U17" s="11">
        <f>SUM(U2:U15)</f>
        <v>562.79999999999995</v>
      </c>
      <c r="V17" s="3"/>
      <c r="W17" s="2"/>
      <c r="X17" s="26"/>
    </row>
    <row r="18" spans="1:24" ht="36" x14ac:dyDescent="0.2">
      <c r="A18" s="58"/>
      <c r="B18" s="216" t="str">
        <f>B1</f>
        <v xml:space="preserve">Notes </v>
      </c>
      <c r="C18" s="214" t="str">
        <f t="shared" ref="C18:X18" si="3">C1</f>
        <v>Date Registered</v>
      </c>
      <c r="D18" s="215" t="str">
        <f>D1</f>
        <v>Entry TYPE</v>
      </c>
      <c r="E18" s="215" t="str">
        <f t="shared" si="3"/>
        <v>First Name</v>
      </c>
      <c r="F18" s="215" t="str">
        <f t="shared" si="3"/>
        <v>Last Name</v>
      </c>
      <c r="G18" s="215" t="str">
        <f t="shared" si="3"/>
        <v>Email</v>
      </c>
      <c r="H18" s="215" t="str">
        <f t="shared" si="3"/>
        <v>Phone</v>
      </c>
      <c r="I18" s="215" t="str">
        <f t="shared" si="3"/>
        <v>Electrical</v>
      </c>
      <c r="J18" s="215"/>
      <c r="K18" s="215" t="str">
        <f t="shared" si="3"/>
        <v xml:space="preserve">Vehicles </v>
      </c>
      <c r="L18" s="215" t="str">
        <f t="shared" si="3"/>
        <v>Box Checked</v>
      </c>
      <c r="M18" s="215" t="str">
        <f t="shared" si="3"/>
        <v>Pay TYPE</v>
      </c>
      <c r="N18" s="215" t="str">
        <f t="shared" si="3"/>
        <v>Charged</v>
      </c>
      <c r="O18" s="215" t="str">
        <f t="shared" ref="O18" si="4">O1</f>
        <v>Received</v>
      </c>
      <c r="P18" s="215" t="str">
        <f>S1</f>
        <v>Bank Fee</v>
      </c>
      <c r="Q18" s="215"/>
      <c r="R18" s="215"/>
      <c r="S18" s="215"/>
      <c r="T18" s="215" t="str">
        <f t="shared" si="3"/>
        <v>% Bank Fee</v>
      </c>
      <c r="U18" s="215" t="str">
        <f t="shared" si="3"/>
        <v>Deposit to the bank</v>
      </c>
      <c r="V18" s="215" t="str">
        <f t="shared" si="3"/>
        <v>Paid by who</v>
      </c>
      <c r="W18" s="215" t="str">
        <f t="shared" si="3"/>
        <v>Registered At</v>
      </c>
      <c r="X18" s="215" t="str">
        <f t="shared" si="3"/>
        <v>PAID?</v>
      </c>
    </row>
    <row r="26" spans="1:24" x14ac:dyDescent="0.2">
      <c r="V26" s="95">
        <v>50</v>
      </c>
      <c r="W26" s="6">
        <f>COUNTIF(N2:N15,50)</f>
        <v>0</v>
      </c>
    </row>
    <row r="27" spans="1:24" x14ac:dyDescent="0.2">
      <c r="V27" s="95">
        <v>100</v>
      </c>
      <c r="W27" s="6">
        <f>COUNTIF(N2:N15,100)</f>
        <v>6</v>
      </c>
    </row>
    <row r="28" spans="1:24" x14ac:dyDescent="0.2">
      <c r="V28" s="6">
        <v>300</v>
      </c>
      <c r="W28" s="6">
        <f>COUNTIF(N2:N15,300)</f>
        <v>0</v>
      </c>
    </row>
    <row r="29" spans="1:24" x14ac:dyDescent="0.2">
      <c r="V29" s="6">
        <v>350</v>
      </c>
      <c r="W29" s="6">
        <f>COUNTIF(N2:N15,350)</f>
        <v>0</v>
      </c>
    </row>
    <row r="30" spans="1:24" x14ac:dyDescent="0.2">
      <c r="V30" s="95">
        <v>400</v>
      </c>
      <c r="W30" s="6">
        <f>COUNTIF(N2:N15,400)</f>
        <v>0</v>
      </c>
    </row>
    <row r="31" spans="1:24" x14ac:dyDescent="0.2">
      <c r="V31" s="95">
        <v>500</v>
      </c>
      <c r="W31" s="6">
        <f>COUNTIF(N2:N15,500)</f>
        <v>0</v>
      </c>
    </row>
    <row r="32" spans="1:24" x14ac:dyDescent="0.2">
      <c r="V32" s="6">
        <v>0</v>
      </c>
      <c r="W32" s="6">
        <f>COUNTIF(N2:N15,0)</f>
        <v>0</v>
      </c>
    </row>
    <row r="33" spans="22:23" x14ac:dyDescent="0.2">
      <c r="V33" s="96" t="s">
        <v>21</v>
      </c>
      <c r="W33" s="6">
        <f>COUNTIF(N2:N15,"")</f>
        <v>7</v>
      </c>
    </row>
    <row r="34" spans="22:23" x14ac:dyDescent="0.2">
      <c r="V34" s="6" t="s">
        <v>22</v>
      </c>
      <c r="W34" s="6">
        <f>SUM(W26:W33)</f>
        <v>13</v>
      </c>
    </row>
  </sheetData>
  <sortState xmlns:xlrd2="http://schemas.microsoft.com/office/spreadsheetml/2017/richdata2" ref="A2:X10">
    <sortCondition ref="C2:C10"/>
  </sortState>
  <dataValidations count="5">
    <dataValidation type="list" allowBlank="1" showInputMessage="1" showErrorMessage="1" sqref="W8 W11:W15 W4" xr:uid="{F3B835F5-D51A-4647-AEE7-1BA4E950F458}">
      <formula1>$AB$2:$AB$5</formula1>
    </dataValidation>
    <dataValidation type="list" allowBlank="1" showInputMessage="1" showErrorMessage="1" sqref="D2:D15" xr:uid="{A7DE6006-5332-4CE6-8361-45D3E65302A8}">
      <formula1>$Z$2:$Z$8</formula1>
    </dataValidation>
    <dataValidation type="list" allowBlank="1" showInputMessage="1" showErrorMessage="1" sqref="M2:M15" xr:uid="{25AA75BB-4E40-47D7-A920-F488AB516AA1}">
      <formula1>$AA$2:$AA$7</formula1>
    </dataValidation>
    <dataValidation type="list" allowBlank="1" showInputMessage="1" showErrorMessage="1" sqref="W9:W10 W2 W5:W6" xr:uid="{26AAB76C-333B-40FF-9B98-84AA8DDD9630}">
      <formula1>$AB$2:$AB$6</formula1>
    </dataValidation>
    <dataValidation type="list" allowBlank="1" showInputMessage="1" showErrorMessage="1" sqref="W7 W3" xr:uid="{A407F6A0-E43C-487A-BDCC-F013C9F82CE5}">
      <formula1>$AB$2:$AB11</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B3FBD-5A4F-4770-98B9-F5371FA4F263}">
  <dimension ref="A1:AD112"/>
  <sheetViews>
    <sheetView showZeros="0" zoomScale="115" zoomScaleNormal="115" workbookViewId="0">
      <selection activeCell="B2" sqref="B2"/>
    </sheetView>
  </sheetViews>
  <sheetFormatPr defaultRowHeight="15" x14ac:dyDescent="0.2"/>
  <cols>
    <col min="2" max="2" width="49.44140625" customWidth="1"/>
    <col min="3" max="3" width="13.109375" style="152" customWidth="1"/>
    <col min="4" max="4" width="40.109375" customWidth="1"/>
    <col min="5" max="5" width="15.6640625" customWidth="1"/>
    <col min="6" max="6" width="13.88671875" customWidth="1"/>
    <col min="7" max="7" width="34.33203125" customWidth="1"/>
    <col min="8" max="8" width="21.5546875" style="153" customWidth="1"/>
    <col min="9" max="9" width="19.21875" style="153" customWidth="1"/>
    <col min="10" max="10" width="17.5546875" customWidth="1"/>
    <col min="11" max="11" width="14.77734375" customWidth="1"/>
    <col min="12" max="12" width="22.6640625" customWidth="1"/>
    <col min="13" max="13" width="29.6640625" customWidth="1"/>
    <col min="14" max="14" width="18.33203125" customWidth="1"/>
    <col min="15" max="15" width="13.77734375" style="154" customWidth="1"/>
    <col min="16" max="16" width="9" style="154" bestFit="1" customWidth="1"/>
    <col min="17" max="17" width="16" style="154" customWidth="1"/>
    <col min="18" max="18" width="21.77734375" style="155" customWidth="1"/>
    <col min="19" max="19" width="13.88671875" style="154" customWidth="1"/>
    <col min="20" max="20" width="22.33203125" customWidth="1"/>
    <col min="21" max="21" width="20.109375" customWidth="1"/>
    <col min="22" max="22" width="17.109375" customWidth="1"/>
    <col min="23" max="23" width="16.5546875" customWidth="1"/>
    <col min="24" max="24" width="16.6640625" customWidth="1"/>
    <col min="25" max="25" width="16.21875" customWidth="1"/>
    <col min="26" max="26" width="15.5546875" customWidth="1"/>
    <col min="27" max="27" width="26.77734375" customWidth="1"/>
    <col min="28" max="28" width="19.33203125" customWidth="1"/>
    <col min="29" max="29" width="15.6640625" customWidth="1"/>
    <col min="30" max="30" width="11" customWidth="1"/>
  </cols>
  <sheetData>
    <row r="1" spans="1:30" ht="36" x14ac:dyDescent="0.25">
      <c r="A1" s="269"/>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5" t="s">
        <v>830</v>
      </c>
      <c r="Z1" s="275" t="s">
        <v>423</v>
      </c>
      <c r="AA1" s="276" t="s">
        <v>831</v>
      </c>
      <c r="AB1" s="24" t="s">
        <v>15</v>
      </c>
      <c r="AC1" s="274" t="s">
        <v>10</v>
      </c>
      <c r="AD1" s="277" t="s">
        <v>62</v>
      </c>
    </row>
    <row r="2" spans="1:30" ht="18" x14ac:dyDescent="0.25">
      <c r="B2" s="156" t="str">
        <f>IF('Parade Entries'!$E7="Charity",'Parade Entries'!B7,"")</f>
        <v/>
      </c>
      <c r="C2" s="250" t="str">
        <f>IF('Parade Entries'!$E7="Charity",'Parade Entries'!C7,"")</f>
        <v/>
      </c>
      <c r="D2" s="250" t="str">
        <f>IF('Parade Entries'!$E7="Charity",'Parade Entries'!D7,"")</f>
        <v/>
      </c>
      <c r="E2" s="250" t="str">
        <f>IF('Parade Entries'!$E7="Charity",'Parade Entries'!E7,"")</f>
        <v/>
      </c>
      <c r="F2" s="250" t="str">
        <f>IF('Parade Entries'!$E7="Charity",'Parade Entries'!F7,"")</f>
        <v/>
      </c>
      <c r="G2" s="250" t="str">
        <f>IF('Parade Entries'!$E7="Charity",'Parade Entries'!G7,"")</f>
        <v/>
      </c>
      <c r="H2" s="250" t="str">
        <f>IF('Parade Entries'!$E7="Charity",'Parade Entries'!H7,"")</f>
        <v/>
      </c>
      <c r="I2" s="292" t="str">
        <f>IF('Parade Entries'!$E7="Charity",'Parade Entries'!I7,"")</f>
        <v/>
      </c>
      <c r="J2" s="250" t="str">
        <f>IF('Parade Entries'!$E7="Charity",'Parade Entries'!J7,"")</f>
        <v/>
      </c>
      <c r="K2" s="250" t="str">
        <f>IF('Parade Entries'!$E7="Charity",'Parade Entries'!K7,"")</f>
        <v/>
      </c>
      <c r="L2" s="250" t="str">
        <f>IF('Parade Entries'!$E7="Charity",'Parade Entries'!L7,"")</f>
        <v/>
      </c>
      <c r="M2" s="293" t="str">
        <f>IF('Parade Entries'!$E7="Charity",'Parade Entries'!M7,"")</f>
        <v/>
      </c>
      <c r="N2" s="250" t="str">
        <f>IF('Parade Entries'!$E7="Charity",'Parade Entries'!N7,"")</f>
        <v/>
      </c>
      <c r="O2" s="250" t="str">
        <f>IF('Parade Entries'!$E7="Charity",'Parade Entries'!O7,"")</f>
        <v/>
      </c>
      <c r="P2" s="250" t="str">
        <f>IF('Parade Entries'!$E7="Charity",'Parade Entries'!P7,"")</f>
        <v/>
      </c>
      <c r="Q2" s="250" t="str">
        <f>IF('Parade Entries'!$E7="Charity",'Parade Entries'!Q7,"")</f>
        <v/>
      </c>
      <c r="R2" s="250" t="str">
        <f>IF('Parade Entries'!$E7="Charity",'Parade Entries'!R7,"")</f>
        <v/>
      </c>
      <c r="S2" s="294" t="str">
        <f>IF('Parade Entries'!$E7="Charity",'Parade Entries'!S7,"")</f>
        <v/>
      </c>
      <c r="T2" s="294" t="str">
        <f>IF('Parade Entries'!$E7="Charity",'Parade Entries'!U7,"")</f>
        <v/>
      </c>
      <c r="U2" s="294" t="str">
        <f>IF('Parade Entries'!$E7="Charity",'Parade Entries'!V7,"")</f>
        <v/>
      </c>
      <c r="V2" s="294" t="str">
        <f>IF('Parade Entries'!$E7="Charity",'Parade Entries'!T7,"")</f>
        <v/>
      </c>
      <c r="W2" s="298" t="str">
        <f>IF('Parade Entries'!$E7="Charity",'Parade Entries'!W7,"")</f>
        <v/>
      </c>
      <c r="X2" s="294" t="str">
        <f>IF('Parade Entries'!$E7="Charity",'Parade Entries'!X7,"")</f>
        <v/>
      </c>
      <c r="Y2" s="298" t="str">
        <f>IF('Parade Entries'!$E7="Charity",'Parade Entries'!Y7,"")</f>
        <v/>
      </c>
      <c r="Z2" s="294" t="str">
        <f>IF('Parade Entries'!$E7="Charity",'Parade Entries'!Z7,"")</f>
        <v/>
      </c>
      <c r="AA2" s="298" t="str">
        <f>IF('Parade Entries'!$E7="Charity",'Parade Entries'!AA7,"")</f>
        <v/>
      </c>
      <c r="AB2" s="250" t="str">
        <f>IF('Parade Entries'!$E7="Charity",'Parade Entries'!AB7,"")</f>
        <v/>
      </c>
      <c r="AC2" s="250" t="str">
        <f>IF('Parade Entries'!$E7="Charity",'Parade Entries'!AC7,"")</f>
        <v/>
      </c>
      <c r="AD2" s="250" t="str">
        <f>IF('Parade Entries'!$E7="Charity",'Parade Entries'!AD7,"")</f>
        <v/>
      </c>
    </row>
    <row r="3" spans="1:30" ht="18" x14ac:dyDescent="0.25">
      <c r="B3" s="156" t="str">
        <f>IF('Parade Entries'!$E8="Charity",'Parade Entries'!B8,"")</f>
        <v/>
      </c>
      <c r="C3" s="250" t="str">
        <f>IF('Parade Entries'!$E8="Charity",'Parade Entries'!C8,"")</f>
        <v/>
      </c>
      <c r="D3" s="250" t="str">
        <f>IF('Parade Entries'!$E8="Charity",'Parade Entries'!D8,"")</f>
        <v/>
      </c>
      <c r="E3" s="250" t="str">
        <f>IF('Parade Entries'!$E8="Charity",'Parade Entries'!E8,"")</f>
        <v/>
      </c>
      <c r="F3" s="250" t="str">
        <f>IF('Parade Entries'!$E8="Charity",'Parade Entries'!F8,"")</f>
        <v/>
      </c>
      <c r="G3" s="250" t="str">
        <f>IF('Parade Entries'!$E8="Charity",'Parade Entries'!G8,"")</f>
        <v/>
      </c>
      <c r="H3" s="250" t="str">
        <f>IF('Parade Entries'!$E8="Charity",'Parade Entries'!H8,"")</f>
        <v/>
      </c>
      <c r="I3" s="292" t="str">
        <f>IF('Parade Entries'!$E8="Charity",'Parade Entries'!I8,"")</f>
        <v/>
      </c>
      <c r="J3" s="250" t="str">
        <f>IF('Parade Entries'!$E8="Charity",'Parade Entries'!J8,"")</f>
        <v/>
      </c>
      <c r="K3" s="250" t="str">
        <f>IF('Parade Entries'!$E8="Charity",'Parade Entries'!K8,"")</f>
        <v/>
      </c>
      <c r="L3" s="250" t="str">
        <f>IF('Parade Entries'!$E8="Charity",'Parade Entries'!L8,"")</f>
        <v/>
      </c>
      <c r="M3" s="293" t="str">
        <f>IF('Parade Entries'!$E8="Charity",'Parade Entries'!M8,"")</f>
        <v/>
      </c>
      <c r="N3" s="250" t="str">
        <f>IF('Parade Entries'!$E8="Charity",'Parade Entries'!N8,"")</f>
        <v/>
      </c>
      <c r="O3" s="250" t="str">
        <f>IF('Parade Entries'!$E8="Charity",'Parade Entries'!O8,"")</f>
        <v/>
      </c>
      <c r="P3" s="250" t="str">
        <f>IF('Parade Entries'!$E8="Charity",'Parade Entries'!P8,"")</f>
        <v/>
      </c>
      <c r="Q3" s="250" t="str">
        <f>IF('Parade Entries'!$E8="Charity",'Parade Entries'!Q8,"")</f>
        <v/>
      </c>
      <c r="R3" s="250" t="str">
        <f>IF('Parade Entries'!$E8="Charity",'Parade Entries'!R8,"")</f>
        <v/>
      </c>
      <c r="S3" s="294" t="str">
        <f>IF('Parade Entries'!$E8="Charity",'Parade Entries'!S8,"")</f>
        <v/>
      </c>
      <c r="T3" s="294" t="str">
        <f>IF('Parade Entries'!$E8="Charity",'Parade Entries'!U8,"")</f>
        <v/>
      </c>
      <c r="U3" s="294" t="str">
        <f>IF('Parade Entries'!$E8="Charity",'Parade Entries'!V8,"")</f>
        <v/>
      </c>
      <c r="V3" s="294" t="str">
        <f>IF('Parade Entries'!$E8="Charity",'Parade Entries'!T8,"")</f>
        <v/>
      </c>
      <c r="W3" s="298" t="str">
        <f>IF('Parade Entries'!$E8="Charity",'Parade Entries'!W8,"")</f>
        <v/>
      </c>
      <c r="X3" s="294" t="str">
        <f>IF('Parade Entries'!$E8="Charity",'Parade Entries'!X8,"")</f>
        <v/>
      </c>
      <c r="Y3" s="298" t="str">
        <f>IF('Parade Entries'!$E8="Charity",'Parade Entries'!Y8,"")</f>
        <v/>
      </c>
      <c r="Z3" s="294" t="str">
        <f>IF('Parade Entries'!$E8="Charity",'Parade Entries'!Z8,"")</f>
        <v/>
      </c>
      <c r="AA3" s="298" t="str">
        <f>IF('Parade Entries'!$E8="Charity",'Parade Entries'!AA8,"")</f>
        <v/>
      </c>
      <c r="AB3" s="250" t="str">
        <f>IF('Parade Entries'!$E8="Charity",'Parade Entries'!AB8,"")</f>
        <v/>
      </c>
      <c r="AC3" s="250" t="str">
        <f>IF('Parade Entries'!$E8="Charity",'Parade Entries'!AC8,"")</f>
        <v/>
      </c>
      <c r="AD3" s="250" t="str">
        <f>IF('Parade Entries'!$E8="Charity",'Parade Entries'!AD8,"")</f>
        <v/>
      </c>
    </row>
    <row r="4" spans="1:30" ht="18" x14ac:dyDescent="0.25">
      <c r="B4" s="156" t="str">
        <f>IF('Parade Entries'!$E9="Charity",'Parade Entries'!B9,"")</f>
        <v/>
      </c>
      <c r="C4" s="250" t="str">
        <f>IF('Parade Entries'!$E9="Charity",'Parade Entries'!C9,"")</f>
        <v/>
      </c>
      <c r="D4" s="250" t="str">
        <f>IF('Parade Entries'!$E9="Charity",'Parade Entries'!D9,"")</f>
        <v/>
      </c>
      <c r="E4" s="250" t="str">
        <f>IF('Parade Entries'!$E9="Charity",'Parade Entries'!E9,"")</f>
        <v/>
      </c>
      <c r="F4" s="250" t="str">
        <f>IF('Parade Entries'!$E9="Charity",'Parade Entries'!F9,"")</f>
        <v/>
      </c>
      <c r="G4" s="250" t="str">
        <f>IF('Parade Entries'!$E9="Charity",'Parade Entries'!G9,"")</f>
        <v/>
      </c>
      <c r="H4" s="250" t="str">
        <f>IF('Parade Entries'!$E9="Charity",'Parade Entries'!H9,"")</f>
        <v/>
      </c>
      <c r="I4" s="292" t="str">
        <f>IF('Parade Entries'!$E9="Charity",'Parade Entries'!I9,"")</f>
        <v/>
      </c>
      <c r="J4" s="250" t="str">
        <f>IF('Parade Entries'!$E9="Charity",'Parade Entries'!J9,"")</f>
        <v/>
      </c>
      <c r="K4" s="250" t="str">
        <f>IF('Parade Entries'!$E9="Charity",'Parade Entries'!K9,"")</f>
        <v/>
      </c>
      <c r="L4" s="250" t="str">
        <f>IF('Parade Entries'!$E9="Charity",'Parade Entries'!L9,"")</f>
        <v/>
      </c>
      <c r="M4" s="293" t="str">
        <f>IF('Parade Entries'!$E9="Charity",'Parade Entries'!M9,"")</f>
        <v/>
      </c>
      <c r="N4" s="250" t="str">
        <f>IF('Parade Entries'!$E9="Charity",'Parade Entries'!N9,"")</f>
        <v/>
      </c>
      <c r="O4" s="250" t="str">
        <f>IF('Parade Entries'!$E9="Charity",'Parade Entries'!O9,"")</f>
        <v/>
      </c>
      <c r="P4" s="250" t="str">
        <f>IF('Parade Entries'!$E9="Charity",'Parade Entries'!P9,"")</f>
        <v/>
      </c>
      <c r="Q4" s="250" t="str">
        <f>IF('Parade Entries'!$E9="Charity",'Parade Entries'!Q9,"")</f>
        <v/>
      </c>
      <c r="R4" s="250" t="str">
        <f>IF('Parade Entries'!$E9="Charity",'Parade Entries'!R9,"")</f>
        <v/>
      </c>
      <c r="S4" s="294" t="str">
        <f>IF('Parade Entries'!$E9="Charity",'Parade Entries'!S9,"")</f>
        <v/>
      </c>
      <c r="T4" s="294" t="str">
        <f>IF('Parade Entries'!$E9="Charity",'Parade Entries'!U9,"")</f>
        <v/>
      </c>
      <c r="U4" s="294" t="str">
        <f>IF('Parade Entries'!$E9="Charity",'Parade Entries'!V9,"")</f>
        <v/>
      </c>
      <c r="V4" s="294" t="str">
        <f>IF('Parade Entries'!$E9="Charity",'Parade Entries'!T9,"")</f>
        <v/>
      </c>
      <c r="W4" s="298" t="str">
        <f>IF('Parade Entries'!$E9="Charity",'Parade Entries'!W9,"")</f>
        <v/>
      </c>
      <c r="X4" s="294" t="str">
        <f>IF('Parade Entries'!$E9="Charity",'Parade Entries'!X9,"")</f>
        <v/>
      </c>
      <c r="Y4" s="298" t="str">
        <f>IF('Parade Entries'!$E9="Charity",'Parade Entries'!Y9,"")</f>
        <v/>
      </c>
      <c r="Z4" s="294" t="str">
        <f>IF('Parade Entries'!$E9="Charity",'Parade Entries'!Z9,"")</f>
        <v/>
      </c>
      <c r="AA4" s="298" t="str">
        <f>IF('Parade Entries'!$E9="Charity",'Parade Entries'!AA9,"")</f>
        <v/>
      </c>
      <c r="AB4" s="250" t="str">
        <f>IF('Parade Entries'!$E9="Charity",'Parade Entries'!AB9,"")</f>
        <v/>
      </c>
      <c r="AC4" s="250" t="str">
        <f>IF('Parade Entries'!$E9="Charity",'Parade Entries'!AC9,"")</f>
        <v/>
      </c>
      <c r="AD4" s="250" t="str">
        <f>IF('Parade Entries'!$E9="Charity",'Parade Entries'!AD9,"")</f>
        <v/>
      </c>
    </row>
    <row r="5" spans="1:30" ht="18" x14ac:dyDescent="0.25">
      <c r="B5" s="156" t="str">
        <f>IF('Parade Entries'!$E10="Charity",'Parade Entries'!B10,"")</f>
        <v/>
      </c>
      <c r="C5" s="250" t="str">
        <f>IF('Parade Entries'!$E10="Charity",'Parade Entries'!C10,"")</f>
        <v/>
      </c>
      <c r="D5" s="250" t="str">
        <f>IF('Parade Entries'!$E10="Charity",'Parade Entries'!D10,"")</f>
        <v/>
      </c>
      <c r="E5" s="250" t="str">
        <f>IF('Parade Entries'!$E10="Charity",'Parade Entries'!E10,"")</f>
        <v/>
      </c>
      <c r="F5" s="250" t="str">
        <f>IF('Parade Entries'!$E10="Charity",'Parade Entries'!F10,"")</f>
        <v/>
      </c>
      <c r="G5" s="250" t="str">
        <f>IF('Parade Entries'!$E10="Charity",'Parade Entries'!G10,"")</f>
        <v/>
      </c>
      <c r="H5" s="250" t="str">
        <f>IF('Parade Entries'!$E10="Charity",'Parade Entries'!H10,"")</f>
        <v/>
      </c>
      <c r="I5" s="292" t="str">
        <f>IF('Parade Entries'!$E10="Charity",'Parade Entries'!I10,"")</f>
        <v/>
      </c>
      <c r="J5" s="250" t="str">
        <f>IF('Parade Entries'!$E10="Charity",'Parade Entries'!J10,"")</f>
        <v/>
      </c>
      <c r="K5" s="250" t="str">
        <f>IF('Parade Entries'!$E10="Charity",'Parade Entries'!K10,"")</f>
        <v/>
      </c>
      <c r="L5" s="250" t="str">
        <f>IF('Parade Entries'!$E10="Charity",'Parade Entries'!L10,"")</f>
        <v/>
      </c>
      <c r="M5" s="293" t="str">
        <f>IF('Parade Entries'!$E10="Charity",'Parade Entries'!M10,"")</f>
        <v/>
      </c>
      <c r="N5" s="250" t="str">
        <f>IF('Parade Entries'!$E10="Charity",'Parade Entries'!N10,"")</f>
        <v/>
      </c>
      <c r="O5" s="250" t="str">
        <f>IF('Parade Entries'!$E10="Charity",'Parade Entries'!O10,"")</f>
        <v/>
      </c>
      <c r="P5" s="250" t="str">
        <f>IF('Parade Entries'!$E10="Charity",'Parade Entries'!P10,"")</f>
        <v/>
      </c>
      <c r="Q5" s="250" t="str">
        <f>IF('Parade Entries'!$E10="Charity",'Parade Entries'!Q10,"")</f>
        <v/>
      </c>
      <c r="R5" s="250" t="str">
        <f>IF('Parade Entries'!$E10="Charity",'Parade Entries'!R10,"")</f>
        <v/>
      </c>
      <c r="S5" s="294" t="str">
        <f>IF('Parade Entries'!$E10="Charity",'Parade Entries'!S10,"")</f>
        <v/>
      </c>
      <c r="T5" s="294" t="str">
        <f>IF('Parade Entries'!$E10="Charity",'Parade Entries'!U10,"")</f>
        <v/>
      </c>
      <c r="U5" s="294" t="str">
        <f>IF('Parade Entries'!$E10="Charity",'Parade Entries'!V10,"")</f>
        <v/>
      </c>
      <c r="V5" s="294" t="str">
        <f>IF('Parade Entries'!$E10="Charity",'Parade Entries'!T10,"")</f>
        <v/>
      </c>
      <c r="W5" s="298" t="str">
        <f>IF('Parade Entries'!$E10="Charity",'Parade Entries'!W10,"")</f>
        <v/>
      </c>
      <c r="X5" s="294" t="str">
        <f>IF('Parade Entries'!$E10="Charity",'Parade Entries'!X10,"")</f>
        <v/>
      </c>
      <c r="Y5" s="298" t="str">
        <f>IF('Parade Entries'!$E10="Charity",'Parade Entries'!Y10,"")</f>
        <v/>
      </c>
      <c r="Z5" s="294" t="str">
        <f>IF('Parade Entries'!$E10="Charity",'Parade Entries'!Z10,"")</f>
        <v/>
      </c>
      <c r="AA5" s="298" t="str">
        <f>IF('Parade Entries'!$E10="Charity",'Parade Entries'!AA10,"")</f>
        <v/>
      </c>
      <c r="AB5" s="250" t="str">
        <f>IF('Parade Entries'!$E10="Charity",'Parade Entries'!AB10,"")</f>
        <v/>
      </c>
      <c r="AC5" s="250" t="str">
        <f>IF('Parade Entries'!$E10="Charity",'Parade Entries'!AC10,"")</f>
        <v/>
      </c>
      <c r="AD5" s="250" t="str">
        <f>IF('Parade Entries'!$E10="Charity",'Parade Entries'!AD10,"")</f>
        <v/>
      </c>
    </row>
    <row r="6" spans="1:30" ht="18" x14ac:dyDescent="0.25">
      <c r="B6" s="156" t="str">
        <f>IF('Parade Entries'!$E11="Charity",'Parade Entries'!B11,"")</f>
        <v/>
      </c>
      <c r="C6" s="250" t="str">
        <f>IF('Parade Entries'!$E11="Charity",'Parade Entries'!C11,"")</f>
        <v/>
      </c>
      <c r="D6" s="250" t="str">
        <f>IF('Parade Entries'!$E11="Charity",'Parade Entries'!D11,"")</f>
        <v/>
      </c>
      <c r="E6" s="250" t="str">
        <f>IF('Parade Entries'!$E11="Charity",'Parade Entries'!E11,"")</f>
        <v/>
      </c>
      <c r="F6" s="250" t="str">
        <f>IF('Parade Entries'!$E11="Charity",'Parade Entries'!F11,"")</f>
        <v/>
      </c>
      <c r="G6" s="250" t="str">
        <f>IF('Parade Entries'!$E11="Charity",'Parade Entries'!G11,"")</f>
        <v/>
      </c>
      <c r="H6" s="250" t="str">
        <f>IF('Parade Entries'!$E11="Charity",'Parade Entries'!H11,"")</f>
        <v/>
      </c>
      <c r="I6" s="292" t="str">
        <f>IF('Parade Entries'!$E11="Charity",'Parade Entries'!I11,"")</f>
        <v/>
      </c>
      <c r="J6" s="250" t="str">
        <f>IF('Parade Entries'!$E11="Charity",'Parade Entries'!J11,"")</f>
        <v/>
      </c>
      <c r="K6" s="250" t="str">
        <f>IF('Parade Entries'!$E11="Charity",'Parade Entries'!K11,"")</f>
        <v/>
      </c>
      <c r="L6" s="250" t="str">
        <f>IF('Parade Entries'!$E11="Charity",'Parade Entries'!L11,"")</f>
        <v/>
      </c>
      <c r="M6" s="293" t="str">
        <f>IF('Parade Entries'!$E11="Charity",'Parade Entries'!M11,"")</f>
        <v/>
      </c>
      <c r="N6" s="250" t="str">
        <f>IF('Parade Entries'!$E11="Charity",'Parade Entries'!N11,"")</f>
        <v/>
      </c>
      <c r="O6" s="250" t="str">
        <f>IF('Parade Entries'!$E11="Charity",'Parade Entries'!O11,"")</f>
        <v/>
      </c>
      <c r="P6" s="250" t="str">
        <f>IF('Parade Entries'!$E11="Charity",'Parade Entries'!P11,"")</f>
        <v/>
      </c>
      <c r="Q6" s="250" t="str">
        <f>IF('Parade Entries'!$E11="Charity",'Parade Entries'!Q11,"")</f>
        <v/>
      </c>
      <c r="R6" s="250" t="str">
        <f>IF('Parade Entries'!$E11="Charity",'Parade Entries'!R11,"")</f>
        <v/>
      </c>
      <c r="S6" s="294" t="str">
        <f>IF('Parade Entries'!$E11="Charity",'Parade Entries'!S11,"")</f>
        <v/>
      </c>
      <c r="T6" s="294" t="str">
        <f>IF('Parade Entries'!$E11="Charity",'Parade Entries'!U11,"")</f>
        <v/>
      </c>
      <c r="U6" s="294" t="str">
        <f>IF('Parade Entries'!$E11="Charity",'Parade Entries'!V11,"")</f>
        <v/>
      </c>
      <c r="V6" s="294" t="str">
        <f>IF('Parade Entries'!$E11="Charity",'Parade Entries'!T11,"")</f>
        <v/>
      </c>
      <c r="W6" s="298" t="str">
        <f>IF('Parade Entries'!$E11="Charity",'Parade Entries'!W11,"")</f>
        <v/>
      </c>
      <c r="X6" s="294" t="str">
        <f>IF('Parade Entries'!$E11="Charity",'Parade Entries'!X11,"")</f>
        <v/>
      </c>
      <c r="Y6" s="298" t="str">
        <f>IF('Parade Entries'!$E11="Charity",'Parade Entries'!Y11,"")</f>
        <v/>
      </c>
      <c r="Z6" s="294" t="str">
        <f>IF('Parade Entries'!$E11="Charity",'Parade Entries'!Z11,"")</f>
        <v/>
      </c>
      <c r="AA6" s="298" t="str">
        <f>IF('Parade Entries'!$E11="Charity",'Parade Entries'!AA11,"")</f>
        <v/>
      </c>
      <c r="AB6" s="250" t="str">
        <f>IF('Parade Entries'!$E11="Charity",'Parade Entries'!AB11,"")</f>
        <v/>
      </c>
      <c r="AC6" s="250" t="str">
        <f>IF('Parade Entries'!$E11="Charity",'Parade Entries'!AC11,"")</f>
        <v/>
      </c>
      <c r="AD6" s="250" t="str">
        <f>IF('Parade Entries'!$E11="Charity",'Parade Entries'!AD11,"")</f>
        <v/>
      </c>
    </row>
    <row r="7" spans="1:30" ht="18" x14ac:dyDescent="0.25">
      <c r="B7" s="156" t="str">
        <f>IF('Parade Entries'!$E12="Charity",'Parade Entries'!B12,"")</f>
        <v/>
      </c>
      <c r="C7" s="250" t="str">
        <f>IF('Parade Entries'!$E12="Charity",'Parade Entries'!C12,"")</f>
        <v/>
      </c>
      <c r="D7" s="250" t="str">
        <f>IF('Parade Entries'!$E12="Charity",'Parade Entries'!D12,"")</f>
        <v/>
      </c>
      <c r="E7" s="250" t="str">
        <f>IF('Parade Entries'!$E12="Charity",'Parade Entries'!E12,"")</f>
        <v/>
      </c>
      <c r="F7" s="250" t="str">
        <f>IF('Parade Entries'!$E12="Charity",'Parade Entries'!F12,"")</f>
        <v/>
      </c>
      <c r="G7" s="250" t="str">
        <f>IF('Parade Entries'!$E12="Charity",'Parade Entries'!G12,"")</f>
        <v/>
      </c>
      <c r="H7" s="250" t="str">
        <f>IF('Parade Entries'!$E12="Charity",'Parade Entries'!H12,"")</f>
        <v/>
      </c>
      <c r="I7" s="292" t="str">
        <f>IF('Parade Entries'!$E12="Charity",'Parade Entries'!I12,"")</f>
        <v/>
      </c>
      <c r="J7" s="250" t="str">
        <f>IF('Parade Entries'!$E12="Charity",'Parade Entries'!J12,"")</f>
        <v/>
      </c>
      <c r="K7" s="250" t="str">
        <f>IF('Parade Entries'!$E12="Charity",'Parade Entries'!K12,"")</f>
        <v/>
      </c>
      <c r="L7" s="250" t="str">
        <f>IF('Parade Entries'!$E12="Charity",'Parade Entries'!L12,"")</f>
        <v/>
      </c>
      <c r="M7" s="293" t="str">
        <f>IF('Parade Entries'!$E12="Charity",'Parade Entries'!M12,"")</f>
        <v/>
      </c>
      <c r="N7" s="250" t="str">
        <f>IF('Parade Entries'!$E12="Charity",'Parade Entries'!N12,"")</f>
        <v/>
      </c>
      <c r="O7" s="250" t="str">
        <f>IF('Parade Entries'!$E12="Charity",'Parade Entries'!O12,"")</f>
        <v/>
      </c>
      <c r="P7" s="250" t="str">
        <f>IF('Parade Entries'!$E12="Charity",'Parade Entries'!P12,"")</f>
        <v/>
      </c>
      <c r="Q7" s="250" t="str">
        <f>IF('Parade Entries'!$E12="Charity",'Parade Entries'!Q12,"")</f>
        <v/>
      </c>
      <c r="R7" s="250" t="str">
        <f>IF('Parade Entries'!$E12="Charity",'Parade Entries'!R12,"")</f>
        <v/>
      </c>
      <c r="S7" s="294" t="str">
        <f>IF('Parade Entries'!$E12="Charity",'Parade Entries'!S12,"")</f>
        <v/>
      </c>
      <c r="T7" s="294" t="str">
        <f>IF('Parade Entries'!$E12="Charity",'Parade Entries'!U12,"")</f>
        <v/>
      </c>
      <c r="U7" s="294" t="str">
        <f>IF('Parade Entries'!$E12="Charity",'Parade Entries'!V12,"")</f>
        <v/>
      </c>
      <c r="V7" s="294" t="str">
        <f>IF('Parade Entries'!$E12="Charity",'Parade Entries'!T12,"")</f>
        <v/>
      </c>
      <c r="W7" s="298" t="str">
        <f>IF('Parade Entries'!$E12="Charity",'Parade Entries'!W12,"")</f>
        <v/>
      </c>
      <c r="X7" s="294" t="str">
        <f>IF('Parade Entries'!$E12="Charity",'Parade Entries'!X12,"")</f>
        <v/>
      </c>
      <c r="Y7" s="298" t="str">
        <f>IF('Parade Entries'!$E12="Charity",'Parade Entries'!Y12,"")</f>
        <v/>
      </c>
      <c r="Z7" s="294" t="str">
        <f>IF('Parade Entries'!$E12="Charity",'Parade Entries'!Z12,"")</f>
        <v/>
      </c>
      <c r="AA7" s="298" t="str">
        <f>IF('Parade Entries'!$E12="Charity",'Parade Entries'!AA12,"")</f>
        <v/>
      </c>
      <c r="AB7" s="250" t="str">
        <f>IF('Parade Entries'!$E12="Charity",'Parade Entries'!AB12,"")</f>
        <v/>
      </c>
      <c r="AC7" s="250" t="str">
        <f>IF('Parade Entries'!$E12="Charity",'Parade Entries'!AC12,"")</f>
        <v/>
      </c>
      <c r="AD7" s="250" t="str">
        <f>IF('Parade Entries'!$E12="Charity",'Parade Entries'!AD12,"")</f>
        <v/>
      </c>
    </row>
    <row r="8" spans="1:30" ht="18" x14ac:dyDescent="0.25">
      <c r="B8" s="156" t="str">
        <f>IF('Parade Entries'!$E13="Charity",'Parade Entries'!B13,"")</f>
        <v/>
      </c>
      <c r="C8" s="250" t="str">
        <f>IF('Parade Entries'!$E13="Charity",'Parade Entries'!C13,"")</f>
        <v/>
      </c>
      <c r="D8" s="250" t="str">
        <f>IF('Parade Entries'!$E13="Charity",'Parade Entries'!D13,"")</f>
        <v/>
      </c>
      <c r="E8" s="250" t="str">
        <f>IF('Parade Entries'!$E13="Charity",'Parade Entries'!E13,"")</f>
        <v/>
      </c>
      <c r="F8" s="250" t="str">
        <f>IF('Parade Entries'!$E13="Charity",'Parade Entries'!F13,"")</f>
        <v/>
      </c>
      <c r="G8" s="250" t="str">
        <f>IF('Parade Entries'!$E13="Charity",'Parade Entries'!G13,"")</f>
        <v/>
      </c>
      <c r="H8" s="250" t="str">
        <f>IF('Parade Entries'!$E13="Charity",'Parade Entries'!H13,"")</f>
        <v/>
      </c>
      <c r="I8" s="292" t="str">
        <f>IF('Parade Entries'!$E13="Charity",'Parade Entries'!I13,"")</f>
        <v/>
      </c>
      <c r="J8" s="250" t="str">
        <f>IF('Parade Entries'!$E13="Charity",'Parade Entries'!J13,"")</f>
        <v/>
      </c>
      <c r="K8" s="250" t="str">
        <f>IF('Parade Entries'!$E13="Charity",'Parade Entries'!K13,"")</f>
        <v/>
      </c>
      <c r="L8" s="250" t="str">
        <f>IF('Parade Entries'!$E13="Charity",'Parade Entries'!L13,"")</f>
        <v/>
      </c>
      <c r="M8" s="293" t="str">
        <f>IF('Parade Entries'!$E13="Charity",'Parade Entries'!M13,"")</f>
        <v/>
      </c>
      <c r="N8" s="250" t="str">
        <f>IF('Parade Entries'!$E13="Charity",'Parade Entries'!N13,"")</f>
        <v/>
      </c>
      <c r="O8" s="250" t="str">
        <f>IF('Parade Entries'!$E13="Charity",'Parade Entries'!O13,"")</f>
        <v/>
      </c>
      <c r="P8" s="250" t="str">
        <f>IF('Parade Entries'!$E13="Charity",'Parade Entries'!P13,"")</f>
        <v/>
      </c>
      <c r="Q8" s="250" t="str">
        <f>IF('Parade Entries'!$E13="Charity",'Parade Entries'!Q13,"")</f>
        <v/>
      </c>
      <c r="R8" s="250" t="str">
        <f>IF('Parade Entries'!$E13="Charity",'Parade Entries'!R13,"")</f>
        <v/>
      </c>
      <c r="S8" s="294" t="str">
        <f>IF('Parade Entries'!$E13="Charity",'Parade Entries'!S13,"")</f>
        <v/>
      </c>
      <c r="T8" s="294" t="str">
        <f>IF('Parade Entries'!$E13="Charity",'Parade Entries'!U13,"")</f>
        <v/>
      </c>
      <c r="U8" s="294" t="str">
        <f>IF('Parade Entries'!$E13="Charity",'Parade Entries'!V13,"")</f>
        <v/>
      </c>
      <c r="V8" s="294" t="str">
        <f>IF('Parade Entries'!$E13="Charity",'Parade Entries'!T13,"")</f>
        <v/>
      </c>
      <c r="W8" s="298" t="str">
        <f>IF('Parade Entries'!$E13="Charity",'Parade Entries'!W13,"")</f>
        <v/>
      </c>
      <c r="X8" s="294" t="str">
        <f>IF('Parade Entries'!$E13="Charity",'Parade Entries'!X13,"")</f>
        <v/>
      </c>
      <c r="Y8" s="298" t="str">
        <f>IF('Parade Entries'!$E13="Charity",'Parade Entries'!Y13,"")</f>
        <v/>
      </c>
      <c r="Z8" s="294" t="str">
        <f>IF('Parade Entries'!$E13="Charity",'Parade Entries'!Z13,"")</f>
        <v/>
      </c>
      <c r="AA8" s="298" t="str">
        <f>IF('Parade Entries'!$E13="Charity",'Parade Entries'!AA13,"")</f>
        <v/>
      </c>
      <c r="AB8" s="250" t="str">
        <f>IF('Parade Entries'!$E13="Charity",'Parade Entries'!AB13,"")</f>
        <v/>
      </c>
      <c r="AC8" s="250" t="str">
        <f>IF('Parade Entries'!$E13="Charity",'Parade Entries'!AC13,"")</f>
        <v/>
      </c>
      <c r="AD8" s="250" t="str">
        <f>IF('Parade Entries'!$E13="Charity",'Parade Entries'!AD13,"")</f>
        <v/>
      </c>
    </row>
    <row r="9" spans="1:30" ht="18" x14ac:dyDescent="0.25">
      <c r="B9" s="156" t="str">
        <f>IF('Parade Entries'!$E14="Charity",'Parade Entries'!B14,"")</f>
        <v>American Business Club of Springfield</v>
      </c>
      <c r="C9" s="250">
        <f>IF('Parade Entries'!$E14="Charity",'Parade Entries'!C14,"")</f>
        <v>46009</v>
      </c>
      <c r="D9" s="250" t="str">
        <f>IF('Parade Entries'!$E14="Charity",'Parade Entries'!D14,"")</f>
        <v>Paid</v>
      </c>
      <c r="E9" s="250" t="str">
        <f>IF('Parade Entries'!$E14="Charity",'Parade Entries'!E14,"")</f>
        <v>Charity</v>
      </c>
      <c r="F9" s="250" t="str">
        <f>IF('Parade Entries'!$E14="Charity",'Parade Entries'!F14,"")</f>
        <v>Trenton</v>
      </c>
      <c r="G9" s="250" t="str">
        <f>IF('Parade Entries'!$E14="Charity",'Parade Entries'!G14,"")</f>
        <v>Thompson</v>
      </c>
      <c r="H9" s="250" t="str">
        <f>IF('Parade Entries'!$E14="Charity",'Parade Entries'!H14,"")</f>
        <v>tntmpsn02@gmail.com</v>
      </c>
      <c r="I9" s="292">
        <f>IF('Parade Entries'!$E14="Charity",'Parade Entries'!I14,"")</f>
        <v>2177256563</v>
      </c>
      <c r="J9" s="250" t="str">
        <f>IF('Parade Entries'!$E14="Charity",'Parade Entries'!J14,"")</f>
        <v>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v>
      </c>
      <c r="K9" s="250" t="str">
        <f>IF('Parade Entries'!$E14="Charity",'Parade Entries'!K14,"")</f>
        <v>?</v>
      </c>
      <c r="L9" s="250" t="str">
        <f>IF('Parade Entries'!$E14="Charity",'Parade Entries'!L14,"")</f>
        <v>No Notes</v>
      </c>
      <c r="M9" s="293">
        <f>IF('Parade Entries'!$E14="Charity",'Parade Entries'!M14," ")</f>
        <v>0</v>
      </c>
      <c r="N9" s="250">
        <f>IF('Parade Entries'!$E14="Charity",'Parade Entries'!N14,"")</f>
        <v>0</v>
      </c>
      <c r="O9" s="250">
        <f>IF('Parade Entries'!$E14="Charity",'Parade Entries'!O14,"")</f>
        <v>0</v>
      </c>
      <c r="P9" s="250">
        <f>IF('Parade Entries'!$E14="Charity",'Parade Entries'!P14,"")</f>
        <v>0</v>
      </c>
      <c r="Q9" s="250">
        <f>IF('Parade Entries'!$E14="Charity",'Parade Entries'!Q14,"")</f>
        <v>0</v>
      </c>
      <c r="R9" s="250" t="str">
        <f>IF('Parade Entries'!$E14="Charity",'Parade Entries'!R14,"")</f>
        <v>Online - Stripe</v>
      </c>
      <c r="S9" s="294">
        <f>IF('Parade Entries'!$E14="Charity",'Parade Entries'!S14,"")</f>
        <v>50</v>
      </c>
      <c r="T9" s="294">
        <f>IF('Parade Entries'!$E14="Charity",'Parade Entries'!U14,"")</f>
        <v>46.75</v>
      </c>
      <c r="U9" s="294">
        <f>IF('Parade Entries'!$E14="Charity",'Parade Entries'!V14,"")</f>
        <v>0</v>
      </c>
      <c r="V9" s="294">
        <f>IF('Parade Entries'!$E14="Charity",'Parade Entries'!T14,"")</f>
        <v>1.75</v>
      </c>
      <c r="W9" s="298">
        <f>IF('Parade Entries'!$E14="Charity",'Parade Entries'!W14,"")</f>
        <v>3.5000000000000003E-2</v>
      </c>
      <c r="X9" s="294">
        <f>IF('Parade Entries'!$E14="Charity",'Parade Entries'!X14,"")</f>
        <v>1.5</v>
      </c>
      <c r="Y9" s="298">
        <f>IF('Parade Entries'!$E14="Charity",'Parade Entries'!Y14,"")</f>
        <v>0.03</v>
      </c>
      <c r="Z9" s="294">
        <f>IF('Parade Entries'!$E14="Charity",'Parade Entries'!Z14,"")</f>
        <v>3.25</v>
      </c>
      <c r="AA9" s="298">
        <f>IF('Parade Entries'!$E14="Charity",'Parade Entries'!AA14,"")</f>
        <v>6.5000000000000002E-2</v>
      </c>
      <c r="AB9" s="250" t="str">
        <f>IF('Parade Entries'!$E14="Charity",'Parade Entries'!AB14,"")</f>
        <v>Trenton Thompson</v>
      </c>
      <c r="AC9" s="250" t="str">
        <f>IF('Parade Entries'!$E14="Charity",'Parade Entries'!AC14,"")</f>
        <v>New Site</v>
      </c>
      <c r="AD9" s="250" t="str">
        <f>IF('Parade Entries'!$E14="Charity",'Parade Entries'!AD14,"")</f>
        <v/>
      </c>
    </row>
    <row r="10" spans="1:30" ht="18" x14ac:dyDescent="0.25">
      <c r="B10" s="156" t="str">
        <f>IF('Parade Entries'!$E15="Charity",'Parade Entries'!B15,"")</f>
        <v/>
      </c>
      <c r="C10" s="250" t="str">
        <f>IF('Parade Entries'!$E15="Charity",'Parade Entries'!C15,"")</f>
        <v/>
      </c>
      <c r="D10" s="250" t="str">
        <f>IF('Parade Entries'!$E15="Charity",'Parade Entries'!D15,"")</f>
        <v/>
      </c>
      <c r="E10" s="250" t="str">
        <f>IF('Parade Entries'!$E15="Charity",'Parade Entries'!E15,"")</f>
        <v/>
      </c>
      <c r="F10" s="250" t="str">
        <f>IF('Parade Entries'!$E15="Charity",'Parade Entries'!F15,"")</f>
        <v/>
      </c>
      <c r="G10" s="250" t="str">
        <f>IF('Parade Entries'!$E15="Charity",'Parade Entries'!G15,"")</f>
        <v/>
      </c>
      <c r="H10" s="250" t="str">
        <f>IF('Parade Entries'!$E15="Charity",'Parade Entries'!H15,"")</f>
        <v/>
      </c>
      <c r="I10" s="292" t="str">
        <f>IF('Parade Entries'!$E15="Charity",'Parade Entries'!I15,"")</f>
        <v/>
      </c>
      <c r="J10" s="250" t="str">
        <f>IF('Parade Entries'!$E15="Charity",'Parade Entries'!J15,"")</f>
        <v/>
      </c>
      <c r="K10" s="250" t="str">
        <f>IF('Parade Entries'!$E15="Charity",'Parade Entries'!K15,"")</f>
        <v/>
      </c>
      <c r="L10" s="250" t="str">
        <f>IF('Parade Entries'!$E15="Charity",'Parade Entries'!L15,"")</f>
        <v/>
      </c>
      <c r="M10" s="293" t="str">
        <f>IF('Parade Entries'!$E15="Charity",'Parade Entries'!M15,"")</f>
        <v/>
      </c>
      <c r="N10" s="250" t="str">
        <f>IF('Parade Entries'!$E15="Charity",'Parade Entries'!N15,"")</f>
        <v/>
      </c>
      <c r="O10" s="250" t="str">
        <f>IF('Parade Entries'!$E15="Charity",'Parade Entries'!O15,"")</f>
        <v/>
      </c>
      <c r="P10" s="250" t="str">
        <f>IF('Parade Entries'!$E15="Charity",'Parade Entries'!P15,"")</f>
        <v/>
      </c>
      <c r="Q10" s="250" t="str">
        <f>IF('Parade Entries'!$E15="Charity",'Parade Entries'!Q15,"")</f>
        <v/>
      </c>
      <c r="R10" s="250" t="str">
        <f>IF('Parade Entries'!$E15="Charity",'Parade Entries'!R15,"")</f>
        <v/>
      </c>
      <c r="S10" s="294" t="str">
        <f>IF('Parade Entries'!$E15="Charity",'Parade Entries'!S15,"")</f>
        <v/>
      </c>
      <c r="T10" s="294" t="str">
        <f>IF('Parade Entries'!$E15="Charity",'Parade Entries'!U15,"")</f>
        <v/>
      </c>
      <c r="U10" s="294" t="str">
        <f>IF('Parade Entries'!$E15="Charity",'Parade Entries'!V15,"")</f>
        <v/>
      </c>
      <c r="V10" s="294" t="str">
        <f>IF('Parade Entries'!$E15="Charity",'Parade Entries'!T15,"")</f>
        <v/>
      </c>
      <c r="W10" s="298" t="str">
        <f>IF('Parade Entries'!$E15="Charity",'Parade Entries'!W15,"")</f>
        <v/>
      </c>
      <c r="X10" s="294" t="str">
        <f>IF('Parade Entries'!$E15="Charity",'Parade Entries'!X15,"")</f>
        <v/>
      </c>
      <c r="Y10" s="298" t="str">
        <f>IF('Parade Entries'!$E15="Charity",'Parade Entries'!Y15,"")</f>
        <v/>
      </c>
      <c r="Z10" s="294" t="str">
        <f>IF('Parade Entries'!$E15="Charity",'Parade Entries'!Z15,"")</f>
        <v/>
      </c>
      <c r="AA10" s="298" t="str">
        <f>IF('Parade Entries'!$E15="Charity",'Parade Entries'!AA15,"")</f>
        <v/>
      </c>
      <c r="AB10" s="250" t="str">
        <f>IF('Parade Entries'!$E15="Charity",'Parade Entries'!AB15,"")</f>
        <v/>
      </c>
      <c r="AC10" s="250" t="str">
        <f>IF('Parade Entries'!$E15="Charity",'Parade Entries'!AC15,"")</f>
        <v/>
      </c>
      <c r="AD10" s="250" t="str">
        <f>IF('Parade Entries'!$E15="Charity",'Parade Entries'!AD15,"")</f>
        <v/>
      </c>
    </row>
    <row r="11" spans="1:30" ht="18" x14ac:dyDescent="0.25">
      <c r="B11" s="156" t="str">
        <f>IF('Parade Entries'!$E16="Charity",'Parade Entries'!B16,"")</f>
        <v/>
      </c>
      <c r="C11" s="250" t="str">
        <f>IF('Parade Entries'!$E16="Charity",'Parade Entries'!C16,"")</f>
        <v/>
      </c>
      <c r="D11" s="250" t="str">
        <f>IF('Parade Entries'!$E16="Charity",'Parade Entries'!D16,"")</f>
        <v/>
      </c>
      <c r="E11" s="250" t="str">
        <f>IF('Parade Entries'!$E16="Charity",'Parade Entries'!E16,"")</f>
        <v/>
      </c>
      <c r="F11" s="250" t="str">
        <f>IF('Parade Entries'!$E16="Charity",'Parade Entries'!F16,"")</f>
        <v/>
      </c>
      <c r="G11" s="250" t="str">
        <f>IF('Parade Entries'!$E16="Charity",'Parade Entries'!G16,"")</f>
        <v/>
      </c>
      <c r="H11" s="250" t="str">
        <f>IF('Parade Entries'!$E16="Charity",'Parade Entries'!H16,"")</f>
        <v/>
      </c>
      <c r="I11" s="292" t="str">
        <f>IF('Parade Entries'!$E16="Charity",'Parade Entries'!I16,"")</f>
        <v/>
      </c>
      <c r="J11" s="250" t="str">
        <f>IF('Parade Entries'!$E16="Charity",'Parade Entries'!J16,"")</f>
        <v/>
      </c>
      <c r="K11" s="250" t="str">
        <f>IF('Parade Entries'!$E16="Charity",'Parade Entries'!K16,"")</f>
        <v/>
      </c>
      <c r="L11" s="250" t="str">
        <f>IF('Parade Entries'!$E16="Charity",'Parade Entries'!L16,"")</f>
        <v/>
      </c>
      <c r="M11" s="293" t="str">
        <f>IF('Parade Entries'!$E16="Charity",'Parade Entries'!M16,"")</f>
        <v/>
      </c>
      <c r="N11" s="250" t="str">
        <f>IF('Parade Entries'!$E16="Charity",'Parade Entries'!N16,"")</f>
        <v/>
      </c>
      <c r="O11" s="250" t="str">
        <f>IF('Parade Entries'!$E16="Charity",'Parade Entries'!O16,"")</f>
        <v/>
      </c>
      <c r="P11" s="250" t="str">
        <f>IF('Parade Entries'!$E16="Charity",'Parade Entries'!P16,"")</f>
        <v/>
      </c>
      <c r="Q11" s="250" t="str">
        <f>IF('Parade Entries'!$E16="Charity",'Parade Entries'!Q16,"")</f>
        <v/>
      </c>
      <c r="R11" s="250" t="str">
        <f>IF('Parade Entries'!$E16="Charity",'Parade Entries'!R16,"")</f>
        <v/>
      </c>
      <c r="S11" s="294" t="str">
        <f>IF('Parade Entries'!$E16="Charity",'Parade Entries'!S16,"")</f>
        <v/>
      </c>
      <c r="T11" s="294" t="str">
        <f>IF('Parade Entries'!$E16="Charity",'Parade Entries'!U16,"")</f>
        <v/>
      </c>
      <c r="U11" s="294" t="str">
        <f>IF('Parade Entries'!$E16="Charity",'Parade Entries'!V16,"")</f>
        <v/>
      </c>
      <c r="V11" s="294" t="str">
        <f>IF('Parade Entries'!$E16="Charity",'Parade Entries'!T16,"")</f>
        <v/>
      </c>
      <c r="W11" s="298" t="str">
        <f>IF('Parade Entries'!$E16="Charity",'Parade Entries'!W16,"")</f>
        <v/>
      </c>
      <c r="X11" s="294" t="str">
        <f>IF('Parade Entries'!$E16="Charity",'Parade Entries'!X16,"")</f>
        <v/>
      </c>
      <c r="Y11" s="298" t="str">
        <f>IF('Parade Entries'!$E16="Charity",'Parade Entries'!Y16,"")</f>
        <v/>
      </c>
      <c r="Z11" s="294" t="str">
        <f>IF('Parade Entries'!$E16="Charity",'Parade Entries'!Z16,"")</f>
        <v/>
      </c>
      <c r="AA11" s="298" t="str">
        <f>IF('Parade Entries'!$E16="Charity",'Parade Entries'!AA16,"")</f>
        <v/>
      </c>
      <c r="AB11" s="250" t="str">
        <f>IF('Parade Entries'!$E16="Charity",'Parade Entries'!AB16,"")</f>
        <v/>
      </c>
      <c r="AC11" s="250" t="str">
        <f>IF('Parade Entries'!$E16="Charity",'Parade Entries'!AC16,"")</f>
        <v/>
      </c>
      <c r="AD11" s="250" t="str">
        <f>IF('Parade Entries'!$E16="Charity",'Parade Entries'!AD16,"")</f>
        <v/>
      </c>
    </row>
    <row r="12" spans="1:30" ht="18" x14ac:dyDescent="0.25">
      <c r="B12" s="156" t="str">
        <f>IF('Parade Entries'!$E17="Charity",'Parade Entries'!B17,"")</f>
        <v/>
      </c>
      <c r="C12" s="250" t="str">
        <f>IF('Parade Entries'!$E17="Charity",'Parade Entries'!C17,"")</f>
        <v/>
      </c>
      <c r="D12" s="250" t="str">
        <f>IF('Parade Entries'!$E17="Charity",'Parade Entries'!D17,"")</f>
        <v/>
      </c>
      <c r="E12" s="250" t="str">
        <f>IF('Parade Entries'!$E17="Charity",'Parade Entries'!E17,"")</f>
        <v/>
      </c>
      <c r="F12" s="250" t="str">
        <f>IF('Parade Entries'!$E17="Charity",'Parade Entries'!F17,"")</f>
        <v/>
      </c>
      <c r="G12" s="250" t="str">
        <f>IF('Parade Entries'!$E17="Charity",'Parade Entries'!G17,"")</f>
        <v/>
      </c>
      <c r="H12" s="250" t="str">
        <f>IF('Parade Entries'!$E17="Charity",'Parade Entries'!H17,"")</f>
        <v/>
      </c>
      <c r="I12" s="292" t="str">
        <f>IF('Parade Entries'!$E17="Charity",'Parade Entries'!I17,"")</f>
        <v/>
      </c>
      <c r="J12" s="250" t="str">
        <f>IF('Parade Entries'!$E17="Charity",'Parade Entries'!J17,"")</f>
        <v/>
      </c>
      <c r="K12" s="250" t="str">
        <f>IF('Parade Entries'!$E17="Charity",'Parade Entries'!K17,"")</f>
        <v/>
      </c>
      <c r="L12" s="250" t="str">
        <f>IF('Parade Entries'!$E17="Charity",'Parade Entries'!L17,"")</f>
        <v/>
      </c>
      <c r="M12" s="293" t="str">
        <f>IF('Parade Entries'!$E17="Charity",'Parade Entries'!M17,"")</f>
        <v/>
      </c>
      <c r="N12" s="250" t="str">
        <f>IF('Parade Entries'!$E17="Charity",'Parade Entries'!N17,"")</f>
        <v/>
      </c>
      <c r="O12" s="250" t="str">
        <f>IF('Parade Entries'!$E17="Charity",'Parade Entries'!O17,"")</f>
        <v/>
      </c>
      <c r="P12" s="250" t="str">
        <f>IF('Parade Entries'!$E17="Charity",'Parade Entries'!P17,"")</f>
        <v/>
      </c>
      <c r="Q12" s="250" t="str">
        <f>IF('Parade Entries'!$E17="Charity",'Parade Entries'!Q17,"")</f>
        <v/>
      </c>
      <c r="R12" s="250" t="str">
        <f>IF('Parade Entries'!$E17="Charity",'Parade Entries'!R17,"")</f>
        <v/>
      </c>
      <c r="S12" s="294" t="str">
        <f>IF('Parade Entries'!$E17="Charity",'Parade Entries'!S17,"")</f>
        <v/>
      </c>
      <c r="T12" s="294" t="str">
        <f>IF('Parade Entries'!$E17="Charity",'Parade Entries'!U17,"")</f>
        <v/>
      </c>
      <c r="U12" s="294" t="str">
        <f>IF('Parade Entries'!$E17="Charity",'Parade Entries'!V17,"")</f>
        <v/>
      </c>
      <c r="V12" s="294" t="str">
        <f>IF('Parade Entries'!$E17="Charity",'Parade Entries'!T17,"")</f>
        <v/>
      </c>
      <c r="W12" s="298" t="str">
        <f>IF('Parade Entries'!$E17="Charity",'Parade Entries'!W17,"")</f>
        <v/>
      </c>
      <c r="X12" s="294" t="str">
        <f>IF('Parade Entries'!$E17="Charity",'Parade Entries'!X17,"")</f>
        <v/>
      </c>
      <c r="Y12" s="298" t="str">
        <f>IF('Parade Entries'!$E17="Charity",'Parade Entries'!Y17,"")</f>
        <v/>
      </c>
      <c r="Z12" s="294" t="str">
        <f>IF('Parade Entries'!$E17="Charity",'Parade Entries'!Z17,"")</f>
        <v/>
      </c>
      <c r="AA12" s="298" t="str">
        <f>IF('Parade Entries'!$E17="Charity",'Parade Entries'!AA17,"")</f>
        <v/>
      </c>
      <c r="AB12" s="250" t="str">
        <f>IF('Parade Entries'!$E17="Charity",'Parade Entries'!AB17,"")</f>
        <v/>
      </c>
      <c r="AC12" s="250" t="str">
        <f>IF('Parade Entries'!$E17="Charity",'Parade Entries'!AC17,"")</f>
        <v/>
      </c>
      <c r="AD12" s="250" t="str">
        <f>IF('Parade Entries'!$E17="Charity",'Parade Entries'!AD17,"")</f>
        <v/>
      </c>
    </row>
    <row r="13" spans="1:30" ht="18" x14ac:dyDescent="0.25">
      <c r="B13" s="156" t="str">
        <f>IF('Parade Entries'!$E18="Charity",'Parade Entries'!B18,"")</f>
        <v>Roughnecks Motorcycle Club</v>
      </c>
      <c r="C13" s="250">
        <f>IF('Parade Entries'!$E18="Charity",'Parade Entries'!C18,"")</f>
        <v>46020</v>
      </c>
      <c r="D13" s="250" t="str">
        <f>IF('Parade Entries'!$E18="Charity",'Parade Entries'!D18,"")</f>
        <v>Paid</v>
      </c>
      <c r="E13" s="250" t="str">
        <f>IF('Parade Entries'!$E18="Charity",'Parade Entries'!E18,"")</f>
        <v>Charity</v>
      </c>
      <c r="F13" s="250" t="str">
        <f>IF('Parade Entries'!$E18="Charity",'Parade Entries'!F18,"")</f>
        <v>Brent</v>
      </c>
      <c r="G13" s="250" t="str">
        <f>IF('Parade Entries'!$E18="Charity",'Parade Entries'!G18,"")</f>
        <v>Sutton</v>
      </c>
      <c r="H13" s="250" t="str">
        <f>IF('Parade Entries'!$E18="Charity",'Parade Entries'!H18,"")</f>
        <v>rmcspfld18@gmail.com</v>
      </c>
      <c r="I13" s="292">
        <f>IF('Parade Entries'!$E18="Charity",'Parade Entries'!I18,"")</f>
        <v>2177256667</v>
      </c>
      <c r="J13" s="250" t="str">
        <f>IF('Parade Entries'!$E18="Charity",'Parade Entries'!J18,"")</f>
        <v>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v>
      </c>
      <c r="K13" s="250" t="str">
        <f>IF('Parade Entries'!$E18="Charity",'Parade Entries'!K18,"")</f>
        <v>?</v>
      </c>
      <c r="L13" s="250" t="str">
        <f>IF('Parade Entries'!$E18="Charity",'Parade Entries'!L18,"")</f>
        <v>No Notes</v>
      </c>
      <c r="M13" s="293">
        <f>IF('Parade Entries'!$E18="Charity",'Parade Entries'!M18,"")</f>
        <v>0</v>
      </c>
      <c r="N13" s="250">
        <f>IF('Parade Entries'!$E18="Charity",'Parade Entries'!N18,"")</f>
        <v>0</v>
      </c>
      <c r="O13" s="250">
        <f>IF('Parade Entries'!$E18="Charity",'Parade Entries'!O18,"")</f>
        <v>0</v>
      </c>
      <c r="P13" s="250">
        <f>IF('Parade Entries'!$E18="Charity",'Parade Entries'!P18,"")</f>
        <v>0</v>
      </c>
      <c r="Q13" s="250">
        <f>IF('Parade Entries'!$E18="Charity",'Parade Entries'!Q18,"")</f>
        <v>0</v>
      </c>
      <c r="R13" s="250" t="str">
        <f>IF('Parade Entries'!$E18="Charity",'Parade Entries'!R18,"")</f>
        <v>Online - Stripe</v>
      </c>
      <c r="S13" s="294">
        <f>IF('Parade Entries'!$E18="Charity",'Parade Entries'!S18,"")</f>
        <v>50</v>
      </c>
      <c r="T13" s="294">
        <f>IF('Parade Entries'!$E18="Charity",'Parade Entries'!U18,"")</f>
        <v>46.75</v>
      </c>
      <c r="U13" s="294">
        <f>IF('Parade Entries'!$E18="Charity",'Parade Entries'!V18,"")</f>
        <v>0</v>
      </c>
      <c r="V13" s="294">
        <f>IF('Parade Entries'!$E18="Charity",'Parade Entries'!T18,"")</f>
        <v>1.75</v>
      </c>
      <c r="W13" s="298">
        <f>IF('Parade Entries'!$E18="Charity",'Parade Entries'!W18,"")</f>
        <v>3.5000000000000003E-2</v>
      </c>
      <c r="X13" s="294">
        <f>IF('Parade Entries'!$E18="Charity",'Parade Entries'!X18,"")</f>
        <v>1.5</v>
      </c>
      <c r="Y13" s="298">
        <f>IF('Parade Entries'!$E18="Charity",'Parade Entries'!Y18,"")</f>
        <v>0.03</v>
      </c>
      <c r="Z13" s="294">
        <f>IF('Parade Entries'!$E18="Charity",'Parade Entries'!Z18,"")</f>
        <v>3.25</v>
      </c>
      <c r="AA13" s="298">
        <f>IF('Parade Entries'!$E18="Charity",'Parade Entries'!AA18,"")</f>
        <v>6.5000000000000002E-2</v>
      </c>
      <c r="AB13" s="250" t="str">
        <f>IF('Parade Entries'!$E18="Charity",'Parade Entries'!AB18,"")</f>
        <v>Brent Sutton</v>
      </c>
      <c r="AC13" s="250" t="str">
        <f>IF('Parade Entries'!$E18="Charity",'Parade Entries'!AC18,"")</f>
        <v>New Site</v>
      </c>
      <c r="AD13" s="250" t="str">
        <f>IF('Parade Entries'!$E18="Charity",'Parade Entries'!AD18,"")</f>
        <v/>
      </c>
    </row>
    <row r="14" spans="1:30" ht="18" x14ac:dyDescent="0.25">
      <c r="B14" s="156" t="str">
        <f>IF('Parade Entries'!$E19="Charity",'Parade Entries'!B19,"")</f>
        <v/>
      </c>
      <c r="C14" s="250" t="str">
        <f>IF('Parade Entries'!$E19="Charity",'Parade Entries'!C19,"")</f>
        <v/>
      </c>
      <c r="D14" s="250" t="str">
        <f>IF('Parade Entries'!$E19="Charity",'Parade Entries'!D19,"")</f>
        <v/>
      </c>
      <c r="E14" s="250" t="str">
        <f>IF('Parade Entries'!$E19="Charity",'Parade Entries'!E19,"")</f>
        <v/>
      </c>
      <c r="F14" s="250" t="str">
        <f>IF('Parade Entries'!$E19="Charity",'Parade Entries'!F19,"")</f>
        <v/>
      </c>
      <c r="G14" s="250" t="str">
        <f>IF('Parade Entries'!$E19="Charity",'Parade Entries'!G19,"")</f>
        <v/>
      </c>
      <c r="H14" s="250" t="str">
        <f>IF('Parade Entries'!$E19="Charity",'Parade Entries'!H19,"")</f>
        <v/>
      </c>
      <c r="I14" s="292" t="str">
        <f>IF('Parade Entries'!$E19="Charity",'Parade Entries'!I19,"")</f>
        <v/>
      </c>
      <c r="J14" s="250" t="str">
        <f>IF('Parade Entries'!$E19="Charity",'Parade Entries'!J19,"")</f>
        <v/>
      </c>
      <c r="K14" s="250" t="str">
        <f>IF('Parade Entries'!$E19="Charity",'Parade Entries'!K19,"")</f>
        <v/>
      </c>
      <c r="L14" s="250" t="str">
        <f>IF('Parade Entries'!$E19="Charity",'Parade Entries'!L19,"")</f>
        <v/>
      </c>
      <c r="M14" s="293" t="str">
        <f>IF('Parade Entries'!$E19="Charity",'Parade Entries'!M19,"")</f>
        <v/>
      </c>
      <c r="N14" s="250" t="str">
        <f>IF('Parade Entries'!$E19="Charity",'Parade Entries'!N19,"")</f>
        <v/>
      </c>
      <c r="O14" s="250" t="str">
        <f>IF('Parade Entries'!$E19="Charity",'Parade Entries'!O19,"")</f>
        <v/>
      </c>
      <c r="P14" s="250" t="str">
        <f>IF('Parade Entries'!$E19="Charity",'Parade Entries'!P19,"")</f>
        <v/>
      </c>
      <c r="Q14" s="250" t="str">
        <f>IF('Parade Entries'!$E19="Charity",'Parade Entries'!Q19,"")</f>
        <v/>
      </c>
      <c r="R14" s="250" t="str">
        <f>IF('Parade Entries'!$E19="Charity",'Parade Entries'!R19,"")</f>
        <v/>
      </c>
      <c r="S14" s="294" t="str">
        <f>IF('Parade Entries'!$E19="Charity",'Parade Entries'!S19,"")</f>
        <v/>
      </c>
      <c r="T14" s="294" t="str">
        <f>IF('Parade Entries'!$E19="Charity",'Parade Entries'!U19,"")</f>
        <v/>
      </c>
      <c r="U14" s="294" t="str">
        <f>IF('Parade Entries'!$E19="Charity",'Parade Entries'!V19,"")</f>
        <v/>
      </c>
      <c r="V14" s="294" t="str">
        <f>IF('Parade Entries'!$E19="Charity",'Parade Entries'!T19,"")</f>
        <v/>
      </c>
      <c r="W14" s="298" t="str">
        <f>IF('Parade Entries'!$E19="Charity",'Parade Entries'!W19,"")</f>
        <v/>
      </c>
      <c r="X14" s="294" t="str">
        <f>IF('Parade Entries'!$E19="Charity",'Parade Entries'!X19,"")</f>
        <v/>
      </c>
      <c r="Y14" s="298" t="str">
        <f>IF('Parade Entries'!$E19="Charity",'Parade Entries'!Y19,"")</f>
        <v/>
      </c>
      <c r="Z14" s="294" t="str">
        <f>IF('Parade Entries'!$E19="Charity",'Parade Entries'!Z19,"")</f>
        <v/>
      </c>
      <c r="AA14" s="298" t="str">
        <f>IF('Parade Entries'!$E19="Charity",'Parade Entries'!AA19,"")</f>
        <v/>
      </c>
      <c r="AB14" s="250" t="str">
        <f>IF('Parade Entries'!$E19="Charity",'Parade Entries'!AB19,"")</f>
        <v/>
      </c>
      <c r="AC14" s="250" t="str">
        <f>IF('Parade Entries'!$E19="Charity",'Parade Entries'!AC19,"")</f>
        <v/>
      </c>
      <c r="AD14" s="250" t="str">
        <f>IF('Parade Entries'!$E19="Charity",'Parade Entries'!AD19,"")</f>
        <v/>
      </c>
    </row>
    <row r="15" spans="1:30" s="6" customFormat="1" ht="18" x14ac:dyDescent="0.25">
      <c r="B15" s="156" t="str">
        <f>IF('Parade Entries'!$E20="Charity",'Parade Entries'!B20,"")</f>
        <v/>
      </c>
      <c r="C15" s="250" t="str">
        <f>IF('Parade Entries'!$E20="Charity",'Parade Entries'!C20,"")</f>
        <v/>
      </c>
      <c r="D15" s="250" t="str">
        <f>IF('Parade Entries'!$E20="Charity",'Parade Entries'!D20,"")</f>
        <v/>
      </c>
      <c r="E15" s="250" t="str">
        <f>IF('Parade Entries'!$E20="Charity",'Parade Entries'!E20,"")</f>
        <v/>
      </c>
      <c r="F15" s="250" t="str">
        <f>IF('Parade Entries'!$E20="Charity",'Parade Entries'!F20,"")</f>
        <v/>
      </c>
      <c r="G15" s="250" t="str">
        <f>IF('Parade Entries'!$E20="Charity",'Parade Entries'!G20,"")</f>
        <v/>
      </c>
      <c r="H15" s="250" t="str">
        <f>IF('Parade Entries'!$E20="Charity",'Parade Entries'!H20,"")</f>
        <v/>
      </c>
      <c r="I15" s="292" t="str">
        <f>IF('Parade Entries'!$E20="Charity",'Parade Entries'!I20,"")</f>
        <v/>
      </c>
      <c r="J15" s="250" t="str">
        <f>IF('Parade Entries'!$E20="Charity",'Parade Entries'!J20,"")</f>
        <v/>
      </c>
      <c r="K15" s="250" t="str">
        <f>IF('Parade Entries'!$E20="Charity",'Parade Entries'!K20,"")</f>
        <v/>
      </c>
      <c r="L15" s="250" t="str">
        <f>IF('Parade Entries'!$E20="Charity",'Parade Entries'!L20,"")</f>
        <v/>
      </c>
      <c r="M15" s="293" t="str">
        <f>IF('Parade Entries'!$E20="Charity",'Parade Entries'!M20,"")</f>
        <v/>
      </c>
      <c r="N15" s="250" t="str">
        <f>IF('Parade Entries'!$E20="Charity",'Parade Entries'!N20,"")</f>
        <v/>
      </c>
      <c r="O15" s="250" t="str">
        <f>IF('Parade Entries'!$E20="Charity",'Parade Entries'!O20,"")</f>
        <v/>
      </c>
      <c r="P15" s="250" t="str">
        <f>IF('Parade Entries'!$E20="Charity",'Parade Entries'!P20,"")</f>
        <v/>
      </c>
      <c r="Q15" s="250" t="str">
        <f>IF('Parade Entries'!$E20="Charity",'Parade Entries'!Q20,"")</f>
        <v/>
      </c>
      <c r="R15" s="250" t="str">
        <f>IF('Parade Entries'!$E20="Charity",'Parade Entries'!R20,"")</f>
        <v/>
      </c>
      <c r="S15" s="294" t="str">
        <f>IF('Parade Entries'!$E20="Charity",'Parade Entries'!S20,"")</f>
        <v/>
      </c>
      <c r="T15" s="294" t="str">
        <f>IF('Parade Entries'!$E20="Charity",'Parade Entries'!U20,"")</f>
        <v/>
      </c>
      <c r="U15" s="294" t="str">
        <f>IF('Parade Entries'!$E20="Charity",'Parade Entries'!V20,"")</f>
        <v/>
      </c>
      <c r="V15" s="294" t="str">
        <f>IF('Parade Entries'!$E20="Charity",'Parade Entries'!T20,"")</f>
        <v/>
      </c>
      <c r="W15" s="298" t="str">
        <f>IF('Parade Entries'!$E20="Charity",'Parade Entries'!W20,"")</f>
        <v/>
      </c>
      <c r="X15" s="294" t="str">
        <f>IF('Parade Entries'!$E20="Charity",'Parade Entries'!X20,"")</f>
        <v/>
      </c>
      <c r="Y15" s="298" t="str">
        <f>IF('Parade Entries'!$E20="Charity",'Parade Entries'!Y20,"")</f>
        <v/>
      </c>
      <c r="Z15" s="294" t="str">
        <f>IF('Parade Entries'!$E20="Charity",'Parade Entries'!Z20,"")</f>
        <v/>
      </c>
      <c r="AA15" s="298" t="str">
        <f>IF('Parade Entries'!$E20="Charity",'Parade Entries'!AA20,"")</f>
        <v/>
      </c>
      <c r="AB15" s="250" t="str">
        <f>IF('Parade Entries'!$E20="Charity",'Parade Entries'!AB20,"")</f>
        <v/>
      </c>
      <c r="AC15" s="250" t="str">
        <f>IF('Parade Entries'!$E20="Charity",'Parade Entries'!AC20,"")</f>
        <v/>
      </c>
      <c r="AD15" s="250" t="str">
        <f>IF('Parade Entries'!$E20="Charity",'Parade Entries'!AD20,"")</f>
        <v/>
      </c>
    </row>
    <row r="16" spans="1:30" ht="18" x14ac:dyDescent="0.25">
      <c r="B16" s="156" t="str">
        <f>IF('Parade Entries'!$E21="Charity",'Parade Entries'!B21,"")</f>
        <v/>
      </c>
      <c r="C16" s="250" t="str">
        <f>IF('Parade Entries'!$E21="Charity",'Parade Entries'!C21,"")</f>
        <v/>
      </c>
      <c r="D16" s="250" t="str">
        <f>IF('Parade Entries'!$E21="Charity",'Parade Entries'!D21,"")</f>
        <v/>
      </c>
      <c r="E16" s="250" t="str">
        <f>IF('Parade Entries'!$E21="Charity",'Parade Entries'!E21,"")</f>
        <v/>
      </c>
      <c r="F16" s="250" t="str">
        <f>IF('Parade Entries'!$E21="Charity",'Parade Entries'!F21,"")</f>
        <v/>
      </c>
      <c r="G16" s="250" t="str">
        <f>IF('Parade Entries'!$E21="Charity",'Parade Entries'!G21,"")</f>
        <v/>
      </c>
      <c r="H16" s="250" t="str">
        <f>IF('Parade Entries'!$E21="Charity",'Parade Entries'!H21,"")</f>
        <v/>
      </c>
      <c r="I16" s="292" t="str">
        <f>IF('Parade Entries'!$E21="Charity",'Parade Entries'!I21,"")</f>
        <v/>
      </c>
      <c r="J16" s="250" t="str">
        <f>IF('Parade Entries'!$E21="Charity",'Parade Entries'!J21,"")</f>
        <v/>
      </c>
      <c r="K16" s="250" t="str">
        <f>IF('Parade Entries'!$E21="Charity",'Parade Entries'!K21,"")</f>
        <v/>
      </c>
      <c r="L16" s="250" t="str">
        <f>IF('Parade Entries'!$E21="Charity",'Parade Entries'!L21,"")</f>
        <v/>
      </c>
      <c r="M16" s="293" t="str">
        <f>IF('Parade Entries'!$E21="Charity",'Parade Entries'!M21,"")</f>
        <v/>
      </c>
      <c r="N16" s="250" t="str">
        <f>IF('Parade Entries'!$E21="Charity",'Parade Entries'!N21,"")</f>
        <v/>
      </c>
      <c r="O16" s="250" t="str">
        <f>IF('Parade Entries'!$E21="Charity",'Parade Entries'!O21,"")</f>
        <v/>
      </c>
      <c r="P16" s="250" t="str">
        <f>IF('Parade Entries'!$E21="Charity",'Parade Entries'!P21,"")</f>
        <v/>
      </c>
      <c r="Q16" s="250" t="str">
        <f>IF('Parade Entries'!$E21="Charity",'Parade Entries'!Q21,"")</f>
        <v/>
      </c>
      <c r="R16" s="250" t="str">
        <f>IF('Parade Entries'!$E21="Charity",'Parade Entries'!R21,"")</f>
        <v/>
      </c>
      <c r="S16" s="294" t="str">
        <f>IF('Parade Entries'!$E21="Charity",'Parade Entries'!S21,"")</f>
        <v/>
      </c>
      <c r="T16" s="294" t="str">
        <f>IF('Parade Entries'!$E21="Charity",'Parade Entries'!U21,"")</f>
        <v/>
      </c>
      <c r="U16" s="294" t="str">
        <f>IF('Parade Entries'!$E21="Charity",'Parade Entries'!V21,"")</f>
        <v/>
      </c>
      <c r="V16" s="294" t="str">
        <f>IF('Parade Entries'!$E21="Charity",'Parade Entries'!T21,"")</f>
        <v/>
      </c>
      <c r="W16" s="298" t="str">
        <f>IF('Parade Entries'!$E21="Charity",'Parade Entries'!W21,"")</f>
        <v/>
      </c>
      <c r="X16" s="294" t="str">
        <f>IF('Parade Entries'!$E21="Charity",'Parade Entries'!X21,"")</f>
        <v/>
      </c>
      <c r="Y16" s="298" t="str">
        <f>IF('Parade Entries'!$E21="Charity",'Parade Entries'!Y21,"")</f>
        <v/>
      </c>
      <c r="Z16" s="294" t="str">
        <f>IF('Parade Entries'!$E21="Charity",'Parade Entries'!Z21,"")</f>
        <v/>
      </c>
      <c r="AA16" s="298" t="str">
        <f>IF('Parade Entries'!$E21="Charity",'Parade Entries'!AA21,"")</f>
        <v/>
      </c>
      <c r="AB16" s="250" t="str">
        <f>IF('Parade Entries'!$E21="Charity",'Parade Entries'!AB21,"")</f>
        <v/>
      </c>
      <c r="AC16" s="250" t="str">
        <f>IF('Parade Entries'!$E21="Charity",'Parade Entries'!AC21,"")</f>
        <v/>
      </c>
      <c r="AD16" s="250" t="str">
        <f>IF('Parade Entries'!$E21="Charity",'Parade Entries'!AD21,"")</f>
        <v/>
      </c>
    </row>
    <row r="17" spans="2:30" ht="18" x14ac:dyDescent="0.25">
      <c r="B17" s="156" t="str">
        <f>IF('Parade Entries'!$E22="Charity",'Parade Entries'!B22,"")</f>
        <v>Good Trouble Alliance</v>
      </c>
      <c r="C17" s="250">
        <f>IF('Parade Entries'!$E22="Charity",'Parade Entries'!C22,"")</f>
        <v>46024</v>
      </c>
      <c r="D17" s="250" t="str">
        <f>IF('Parade Entries'!$E22="Charity",'Parade Entries'!D22,"")</f>
        <v>Paid</v>
      </c>
      <c r="E17" s="250" t="str">
        <f>IF('Parade Entries'!$E22="Charity",'Parade Entries'!E22,"")</f>
        <v>Charity</v>
      </c>
      <c r="F17" s="250" t="str">
        <f>IF('Parade Entries'!$E22="Charity",'Parade Entries'!F22,"")</f>
        <v>Valerie</v>
      </c>
      <c r="G17" s="250" t="str">
        <f>IF('Parade Entries'!$E22="Charity",'Parade Entries'!G22,"")</f>
        <v>Broderick</v>
      </c>
      <c r="H17" s="250" t="str">
        <f>IF('Parade Entries'!$E22="Charity",'Parade Entries'!H22,"")</f>
        <v>valoriebroderick@gmail.com</v>
      </c>
      <c r="I17" s="292">
        <f>IF('Parade Entries'!$E22="Charity",'Parade Entries'!I22,"")</f>
        <v>2178010209</v>
      </c>
      <c r="J17" s="250" t="str">
        <f>IF('Parade Entries'!$E22="Charity",'Parade Entries'!J22,"")</f>
        <v>Here comes Springfield’s Good Trouble Alliance! Standing up for democracy, spreading joy, and showing everyone can make a difference!</v>
      </c>
      <c r="K17" s="250">
        <f>IF('Parade Entries'!$E22="Charity",'Parade Entries'!K22,"")</f>
        <v>5</v>
      </c>
      <c r="L17" s="250" t="str">
        <f>IF('Parade Entries'!$E22="Charity",'Parade Entries'!L22,"")</f>
        <v>They will have Music playing</v>
      </c>
      <c r="M17" s="293">
        <f>IF('Parade Entries'!$E22="Charity",'Parade Entries'!M22,"")</f>
        <v>0</v>
      </c>
      <c r="N17" s="250" t="str">
        <f>IF('Parade Entries'!$E22="Charity",'Parade Entries'!N22,"")</f>
        <v>YES</v>
      </c>
      <c r="O17" s="250">
        <f>IF('Parade Entries'!$E22="Charity",'Parade Entries'!O22,"")</f>
        <v>0</v>
      </c>
      <c r="P17" s="250">
        <f>IF('Parade Entries'!$E22="Charity",'Parade Entries'!P22,"")</f>
        <v>0</v>
      </c>
      <c r="Q17" s="250">
        <f>IF('Parade Entries'!$E22="Charity",'Parade Entries'!Q22,"")</f>
        <v>0</v>
      </c>
      <c r="R17" s="250" t="str">
        <f>IF('Parade Entries'!$E22="Charity",'Parade Entries'!R22,"")</f>
        <v>Online - Stripe</v>
      </c>
      <c r="S17" s="294">
        <f>IF('Parade Entries'!$E22="Charity",'Parade Entries'!S22,"")</f>
        <v>50</v>
      </c>
      <c r="T17" s="294">
        <f>IF('Parade Entries'!$E22="Charity",'Parade Entries'!U22,"")</f>
        <v>46.75</v>
      </c>
      <c r="U17" s="294">
        <f>IF('Parade Entries'!$E22="Charity",'Parade Entries'!V22,"")</f>
        <v>0</v>
      </c>
      <c r="V17" s="294">
        <f>IF('Parade Entries'!$E22="Charity",'Parade Entries'!T22,"")</f>
        <v>1.75</v>
      </c>
      <c r="W17" s="298">
        <f>IF('Parade Entries'!$E22="Charity",'Parade Entries'!W22,"")</f>
        <v>3.5000000000000003E-2</v>
      </c>
      <c r="X17" s="294">
        <f>IF('Parade Entries'!$E22="Charity",'Parade Entries'!X22,"")</f>
        <v>1.5</v>
      </c>
      <c r="Y17" s="298">
        <f>IF('Parade Entries'!$E22="Charity",'Parade Entries'!Y22,"")</f>
        <v>0.03</v>
      </c>
      <c r="Z17" s="294">
        <f>IF('Parade Entries'!$E22="Charity",'Parade Entries'!Z22,"")</f>
        <v>3.25</v>
      </c>
      <c r="AA17" s="298">
        <f>IF('Parade Entries'!$E22="Charity",'Parade Entries'!AA22,"")</f>
        <v>6.5000000000000002E-2</v>
      </c>
      <c r="AB17" s="250" t="str">
        <f>IF('Parade Entries'!$E22="Charity",'Parade Entries'!AB22,"")</f>
        <v>Valerie Broderick</v>
      </c>
      <c r="AC17" s="250" t="str">
        <f>IF('Parade Entries'!$E22="Charity",'Parade Entries'!AC22,"")</f>
        <v>New Site</v>
      </c>
      <c r="AD17" s="250" t="str">
        <f>IF('Parade Entries'!$E22="Charity",'Parade Entries'!AD22,"")</f>
        <v/>
      </c>
    </row>
    <row r="18" spans="2:30" ht="18" x14ac:dyDescent="0.25">
      <c r="B18" s="156" t="str">
        <f>IF('Parade Entries'!$E23="Charity",'Parade Entries'!B23,"")</f>
        <v>Springfield American Legion Post 32 Riders</v>
      </c>
      <c r="C18" s="250">
        <f>IF('Parade Entries'!$E23="Charity",'Parade Entries'!C23,"")</f>
        <v>46027</v>
      </c>
      <c r="D18" s="250" t="str">
        <f>IF('Parade Entries'!$E23="Charity",'Parade Entries'!D23,"")</f>
        <v>Paid</v>
      </c>
      <c r="E18" s="250" t="str">
        <f>IF('Parade Entries'!$E23="Charity",'Parade Entries'!E23,"")</f>
        <v>Charity</v>
      </c>
      <c r="F18" s="250" t="str">
        <f>IF('Parade Entries'!$E23="Charity",'Parade Entries'!F23,"")</f>
        <v>Cynthia</v>
      </c>
      <c r="G18" s="250" t="str">
        <f>IF('Parade Entries'!$E23="Charity",'Parade Entries'!G23,"")</f>
        <v>Robbins</v>
      </c>
      <c r="H18" s="250" t="str">
        <f>IF('Parade Entries'!$E23="Charity",'Parade Entries'!H23,"")</f>
        <v>acinrob@yahoo.com</v>
      </c>
      <c r="I18" s="292">
        <f>IF('Parade Entries'!$E23="Charity",'Parade Entries'!I23,"")</f>
        <v>2176389197</v>
      </c>
      <c r="J18" s="250" t="str">
        <f>IF('Parade Entries'!$E23="Charity",'Parade Entries'!J23,"")</f>
        <v>Springfield Post 32 American Legion Riders largest American Legion Post in Illinois working to support Sangamon County Veterans.</v>
      </c>
      <c r="K18" s="250">
        <f>IF('Parade Entries'!$E23="Charity",'Parade Entries'!K23,"")</f>
        <v>12</v>
      </c>
      <c r="L18" s="250" t="str">
        <f>IF('Parade Entries'!$E23="Charity",'Parade Entries'!L23,"")</f>
        <v>No Notes</v>
      </c>
      <c r="M18" s="293">
        <f>IF('Parade Entries'!$E23="Charity",'Parade Entries'!M23,"")</f>
        <v>0</v>
      </c>
      <c r="N18" s="250">
        <f>IF('Parade Entries'!$E23="Charity",'Parade Entries'!N23,"")</f>
        <v>0</v>
      </c>
      <c r="O18" s="250">
        <f>IF('Parade Entries'!$E23="Charity",'Parade Entries'!O23,"")</f>
        <v>12</v>
      </c>
      <c r="P18" s="250">
        <f>IF('Parade Entries'!$E23="Charity",'Parade Entries'!P23,"")</f>
        <v>0</v>
      </c>
      <c r="Q18" s="250" t="str">
        <f>IF('Parade Entries'!$E23="Charity",'Parade Entries'!Q23,"")</f>
        <v>1 Truck - 11 Motorcycles</v>
      </c>
      <c r="R18" s="250" t="str">
        <f>IF('Parade Entries'!$E23="Charity",'Parade Entries'!R23,"")</f>
        <v>Check</v>
      </c>
      <c r="S18" s="294">
        <f>IF('Parade Entries'!$E23="Charity",'Parade Entries'!S23,"")</f>
        <v>50</v>
      </c>
      <c r="T18" s="294">
        <f>IF('Parade Entries'!$E23="Charity",'Parade Entries'!U23,"")</f>
        <v>50</v>
      </c>
      <c r="U18" s="294">
        <f>IF('Parade Entries'!$E23="Charity",'Parade Entries'!V23,"")</f>
        <v>0</v>
      </c>
      <c r="V18" s="294">
        <f>IF('Parade Entries'!$E23="Charity",'Parade Entries'!T23,"")</f>
        <v>0</v>
      </c>
      <c r="W18" s="298">
        <f>IF('Parade Entries'!$E23="Charity",'Parade Entries'!W23,"")</f>
        <v>0</v>
      </c>
      <c r="X18" s="294">
        <f>IF('Parade Entries'!$E23="Charity",'Parade Entries'!X23,"")</f>
        <v>0</v>
      </c>
      <c r="Y18" s="298" t="str">
        <f>IF('Parade Entries'!$E23="Charity",'Parade Entries'!Y23,"")</f>
        <v/>
      </c>
      <c r="Z18" s="294">
        <f>IF('Parade Entries'!$E23="Charity",'Parade Entries'!Z23,"")</f>
        <v>0</v>
      </c>
      <c r="AA18" s="298">
        <f>IF('Parade Entries'!$E23="Charity",'Parade Entries'!AA23,"")</f>
        <v>0</v>
      </c>
      <c r="AB18" s="250" t="str">
        <f>IF('Parade Entries'!$E23="Charity",'Parade Entries'!AB23,"")</f>
        <v>Cynthia Robbins</v>
      </c>
      <c r="AC18" s="250" t="str">
        <f>IF('Parade Entries'!$E23="Charity",'Parade Entries'!AC23,"")</f>
        <v>New Site</v>
      </c>
      <c r="AD18" s="250">
        <f>IF('Parade Entries'!$E23="Charity",'Parade Entries'!AD23,"")</f>
        <v>50</v>
      </c>
    </row>
    <row r="19" spans="2:30" ht="18" x14ac:dyDescent="0.25">
      <c r="B19" s="156" t="str">
        <f>IF('Parade Entries'!$E24="Charity",'Parade Entries'!B24,"")</f>
        <v>St. Andrew's Society of Central Illinois</v>
      </c>
      <c r="C19" s="250">
        <f>IF('Parade Entries'!$E24="Charity",'Parade Entries'!C24,"")</f>
        <v>46028</v>
      </c>
      <c r="D19" s="250" t="str">
        <f>IF('Parade Entries'!$E24="Charity",'Parade Entries'!D24,"")</f>
        <v>Paid</v>
      </c>
      <c r="E19" s="250" t="str">
        <f>IF('Parade Entries'!$E24="Charity",'Parade Entries'!E24,"")</f>
        <v>Charity</v>
      </c>
      <c r="F19" s="250" t="str">
        <f>IF('Parade Entries'!$E24="Charity",'Parade Entries'!F24,"")</f>
        <v>Jordan</v>
      </c>
      <c r="G19" s="250" t="str">
        <f>IF('Parade Entries'!$E24="Charity",'Parade Entries'!G24,"")</f>
        <v>Thomas-Summers</v>
      </c>
      <c r="H19" s="250" t="str">
        <f>IF('Parade Entries'!$E24="Charity",'Parade Entries'!H24,"")</f>
        <v>jordan.lynn.1990@gmail.com</v>
      </c>
      <c r="I19" s="292">
        <f>IF('Parade Entries'!$E24="Charity",'Parade Entries'!I24,"")</f>
        <v>2178993359</v>
      </c>
      <c r="J19" s="250" t="str">
        <f>IF('Parade Entries'!$E24="Charity",'Parade Entries'!J24,"")</f>
        <v>Undecided</v>
      </c>
      <c r="K19" s="250">
        <f>IF('Parade Entries'!$E24="Charity",'Parade Entries'!K24,"")</f>
        <v>30</v>
      </c>
      <c r="L19" s="250" t="str">
        <f>IF('Parade Entries'!$E24="Charity",'Parade Entries'!L24,"")</f>
        <v>Will email a Narrative later</v>
      </c>
      <c r="M19" s="293">
        <f>IF('Parade Entries'!$E24="Charity",'Parade Entries'!M24,"")</f>
        <v>0</v>
      </c>
      <c r="N19" s="250" t="str">
        <f>IF('Parade Entries'!$E24="Charity",'Parade Entries'!N24,"")</f>
        <v>YES</v>
      </c>
      <c r="O19" s="250">
        <f>IF('Parade Entries'!$E24="Charity",'Parade Entries'!O24,"")</f>
        <v>0</v>
      </c>
      <c r="P19" s="250">
        <f>IF('Parade Entries'!$E24="Charity",'Parade Entries'!P24,"")</f>
        <v>0</v>
      </c>
      <c r="Q19" s="250">
        <f>IF('Parade Entries'!$E24="Charity",'Parade Entries'!Q24,"")</f>
        <v>0</v>
      </c>
      <c r="R19" s="250" t="str">
        <f>IF('Parade Entries'!$E24="Charity",'Parade Entries'!R24,"")</f>
        <v>Online - Stripe</v>
      </c>
      <c r="S19" s="294">
        <f>IF('Parade Entries'!$E24="Charity",'Parade Entries'!S24,"")</f>
        <v>50</v>
      </c>
      <c r="T19" s="294">
        <f>IF('Parade Entries'!$E24="Charity",'Parade Entries'!U24,"")</f>
        <v>46.75</v>
      </c>
      <c r="U19" s="294">
        <f>IF('Parade Entries'!$E24="Charity",'Parade Entries'!V24,"")</f>
        <v>0</v>
      </c>
      <c r="V19" s="294">
        <f>IF('Parade Entries'!$E24="Charity",'Parade Entries'!T24,"")</f>
        <v>1.75</v>
      </c>
      <c r="W19" s="298">
        <f>IF('Parade Entries'!$E24="Charity",'Parade Entries'!W24,"")</f>
        <v>3.5000000000000003E-2</v>
      </c>
      <c r="X19" s="294">
        <f>IF('Parade Entries'!$E24="Charity",'Parade Entries'!X24,"")</f>
        <v>1.5</v>
      </c>
      <c r="Y19" s="298">
        <f>IF('Parade Entries'!$E24="Charity",'Parade Entries'!Y24,"")</f>
        <v>0.03</v>
      </c>
      <c r="Z19" s="294">
        <f>IF('Parade Entries'!$E24="Charity",'Parade Entries'!Z24,"")</f>
        <v>3.25</v>
      </c>
      <c r="AA19" s="298">
        <f>IF('Parade Entries'!$E24="Charity",'Parade Entries'!AA24,"")</f>
        <v>6.5000000000000002E-2</v>
      </c>
      <c r="AB19" s="250" t="str">
        <f>IF('Parade Entries'!$E24="Charity",'Parade Entries'!AB24,"")</f>
        <v>Jordan Thomas-Summers</v>
      </c>
      <c r="AC19" s="250" t="str">
        <f>IF('Parade Entries'!$E24="Charity",'Parade Entries'!AC24,"")</f>
        <v>New Site</v>
      </c>
      <c r="AD19" s="250" t="str">
        <f>IF('Parade Entries'!$E24="Charity",'Parade Entries'!AD24,"")</f>
        <v/>
      </c>
    </row>
    <row r="20" spans="2:30" ht="18" x14ac:dyDescent="0.25">
      <c r="B20" s="156" t="str">
        <f>IF('Parade Entries'!$E25="Charity",'Parade Entries'!B25,"")</f>
        <v/>
      </c>
      <c r="C20" s="250" t="str">
        <f>IF('Parade Entries'!$E25="Charity",'Parade Entries'!C25,"")</f>
        <v/>
      </c>
      <c r="D20" s="250" t="str">
        <f>IF('Parade Entries'!$E25="Charity",'Parade Entries'!D25,"")</f>
        <v/>
      </c>
      <c r="E20" s="250" t="str">
        <f>IF('Parade Entries'!$E25="Charity",'Parade Entries'!E25,"")</f>
        <v/>
      </c>
      <c r="F20" s="250" t="str">
        <f>IF('Parade Entries'!$E25="Charity",'Parade Entries'!F25,"")</f>
        <v/>
      </c>
      <c r="G20" s="250" t="str">
        <f>IF('Parade Entries'!$E25="Charity",'Parade Entries'!G25,"")</f>
        <v/>
      </c>
      <c r="H20" s="250" t="str">
        <f>IF('Parade Entries'!$E25="Charity",'Parade Entries'!H25,"")</f>
        <v/>
      </c>
      <c r="I20" s="292" t="str">
        <f>IF('Parade Entries'!$E25="Charity",'Parade Entries'!I25,"")</f>
        <v/>
      </c>
      <c r="J20" s="250" t="str">
        <f>IF('Parade Entries'!$E25="Charity",'Parade Entries'!J25,"")</f>
        <v/>
      </c>
      <c r="K20" s="250" t="str">
        <f>IF('Parade Entries'!$E25="Charity",'Parade Entries'!K25,"")</f>
        <v/>
      </c>
      <c r="L20" s="250" t="str">
        <f>IF('Parade Entries'!$E25="Charity",'Parade Entries'!L25,"")</f>
        <v/>
      </c>
      <c r="M20" s="293" t="str">
        <f>IF('Parade Entries'!$E25="Charity",'Parade Entries'!M25,"")</f>
        <v/>
      </c>
      <c r="N20" s="250" t="str">
        <f>IF('Parade Entries'!$E25="Charity",'Parade Entries'!N25,"")</f>
        <v/>
      </c>
      <c r="O20" s="250" t="str">
        <f>IF('Parade Entries'!$E25="Charity",'Parade Entries'!O25,"")</f>
        <v/>
      </c>
      <c r="P20" s="250" t="str">
        <f>IF('Parade Entries'!$E25="Charity",'Parade Entries'!P25,"")</f>
        <v/>
      </c>
      <c r="Q20" s="250" t="str">
        <f>IF('Parade Entries'!$E25="Charity",'Parade Entries'!Q25,"")</f>
        <v/>
      </c>
      <c r="R20" s="250" t="str">
        <f>IF('Parade Entries'!$E25="Charity",'Parade Entries'!R25,"")</f>
        <v/>
      </c>
      <c r="S20" s="294" t="str">
        <f>IF('Parade Entries'!$E25="Charity",'Parade Entries'!S25,"")</f>
        <v/>
      </c>
      <c r="T20" s="294" t="str">
        <f>IF('Parade Entries'!$E25="Charity",'Parade Entries'!U25,"")</f>
        <v/>
      </c>
      <c r="U20" s="294" t="str">
        <f>IF('Parade Entries'!$E25="Charity",'Parade Entries'!V25,"")</f>
        <v/>
      </c>
      <c r="V20" s="294" t="str">
        <f>IF('Parade Entries'!$E25="Charity",'Parade Entries'!T25,"")</f>
        <v/>
      </c>
      <c r="W20" s="298" t="str">
        <f>IF('Parade Entries'!$E25="Charity",'Parade Entries'!W25,"")</f>
        <v/>
      </c>
      <c r="X20" s="294" t="str">
        <f>IF('Parade Entries'!$E25="Charity",'Parade Entries'!X25,"")</f>
        <v/>
      </c>
      <c r="Y20" s="298" t="str">
        <f>IF('Parade Entries'!$E25="Charity",'Parade Entries'!Y25,"")</f>
        <v/>
      </c>
      <c r="Z20" s="294" t="str">
        <f>IF('Parade Entries'!$E25="Charity",'Parade Entries'!Z25,"")</f>
        <v/>
      </c>
      <c r="AA20" s="298" t="str">
        <f>IF('Parade Entries'!$E25="Charity",'Parade Entries'!AA25,"")</f>
        <v/>
      </c>
      <c r="AB20" s="250" t="str">
        <f>IF('Parade Entries'!$E25="Charity",'Parade Entries'!AB25,"")</f>
        <v/>
      </c>
      <c r="AC20" s="250" t="str">
        <f>IF('Parade Entries'!$E25="Charity",'Parade Entries'!AC25,"")</f>
        <v/>
      </c>
      <c r="AD20" s="250" t="str">
        <f>IF('Parade Entries'!$E25="Charity",'Parade Entries'!AD25,"")</f>
        <v/>
      </c>
    </row>
    <row r="21" spans="2:30" ht="18" x14ac:dyDescent="0.25">
      <c r="B21" s="156" t="str">
        <f>IF('Parade Entries'!$E26="Charity",'Parade Entries'!B26,"")</f>
        <v/>
      </c>
      <c r="C21" s="250" t="str">
        <f>IF('Parade Entries'!$E26="Charity",'Parade Entries'!C26,"")</f>
        <v/>
      </c>
      <c r="D21" s="250" t="str">
        <f>IF('Parade Entries'!$E26="Charity",'Parade Entries'!D26,"")</f>
        <v/>
      </c>
      <c r="E21" s="250" t="str">
        <f>IF('Parade Entries'!$E26="Charity",'Parade Entries'!E26,"")</f>
        <v/>
      </c>
      <c r="F21" s="250" t="str">
        <f>IF('Parade Entries'!$E26="Charity",'Parade Entries'!F26,"")</f>
        <v/>
      </c>
      <c r="G21" s="250" t="str">
        <f>IF('Parade Entries'!$E26="Charity",'Parade Entries'!G26,"")</f>
        <v/>
      </c>
      <c r="H21" s="250" t="str">
        <f>IF('Parade Entries'!$E26="Charity",'Parade Entries'!H26,"")</f>
        <v/>
      </c>
      <c r="I21" s="292" t="str">
        <f>IF('Parade Entries'!$E26="Charity",'Parade Entries'!I26,"")</f>
        <v/>
      </c>
      <c r="J21" s="250" t="str">
        <f>IF('Parade Entries'!$E26="Charity",'Parade Entries'!J26,"")</f>
        <v/>
      </c>
      <c r="K21" s="250" t="str">
        <f>IF('Parade Entries'!$E26="Charity",'Parade Entries'!K26,"")</f>
        <v/>
      </c>
      <c r="L21" s="250" t="str">
        <f>IF('Parade Entries'!$E26="Charity",'Parade Entries'!L26,"")</f>
        <v/>
      </c>
      <c r="M21" s="293" t="str">
        <f>IF('Parade Entries'!$E26="Charity",'Parade Entries'!M26,"")</f>
        <v/>
      </c>
      <c r="N21" s="250" t="str">
        <f>IF('Parade Entries'!$E26="Charity",'Parade Entries'!N26,"")</f>
        <v/>
      </c>
      <c r="O21" s="250" t="str">
        <f>IF('Parade Entries'!$E26="Charity",'Parade Entries'!O26,"")</f>
        <v/>
      </c>
      <c r="P21" s="250" t="str">
        <f>IF('Parade Entries'!$E26="Charity",'Parade Entries'!P26,"")</f>
        <v/>
      </c>
      <c r="Q21" s="250" t="str">
        <f>IF('Parade Entries'!$E26="Charity",'Parade Entries'!Q26,"")</f>
        <v/>
      </c>
      <c r="R21" s="250" t="str">
        <f>IF('Parade Entries'!$E26="Charity",'Parade Entries'!R26,"")</f>
        <v/>
      </c>
      <c r="S21" s="294" t="str">
        <f>IF('Parade Entries'!$E26="Charity",'Parade Entries'!S26,"")</f>
        <v/>
      </c>
      <c r="T21" s="294" t="str">
        <f>IF('Parade Entries'!$E26="Charity",'Parade Entries'!U26,"")</f>
        <v/>
      </c>
      <c r="U21" s="294" t="str">
        <f>IF('Parade Entries'!$E26="Charity",'Parade Entries'!V26,"")</f>
        <v/>
      </c>
      <c r="V21" s="294" t="str">
        <f>IF('Parade Entries'!$E26="Charity",'Parade Entries'!T26,"")</f>
        <v/>
      </c>
      <c r="W21" s="298" t="str">
        <f>IF('Parade Entries'!$E26="Charity",'Parade Entries'!W26,"")</f>
        <v/>
      </c>
      <c r="X21" s="294" t="str">
        <f>IF('Parade Entries'!$E26="Charity",'Parade Entries'!X26,"")</f>
        <v/>
      </c>
      <c r="Y21" s="298" t="str">
        <f>IF('Parade Entries'!$E26="Charity",'Parade Entries'!Y26,"")</f>
        <v/>
      </c>
      <c r="Z21" s="294" t="str">
        <f>IF('Parade Entries'!$E26="Charity",'Parade Entries'!Z26,"")</f>
        <v/>
      </c>
      <c r="AA21" s="298" t="str">
        <f>IF('Parade Entries'!$E26="Charity",'Parade Entries'!AA26,"")</f>
        <v/>
      </c>
      <c r="AB21" s="250" t="str">
        <f>IF('Parade Entries'!$E26="Charity",'Parade Entries'!AB26,"")</f>
        <v/>
      </c>
      <c r="AC21" s="250" t="str">
        <f>IF('Parade Entries'!$E26="Charity",'Parade Entries'!AC26,"")</f>
        <v/>
      </c>
      <c r="AD21" s="250" t="str">
        <f>IF('Parade Entries'!$E26="Charity",'Parade Entries'!AD26,"")</f>
        <v/>
      </c>
    </row>
    <row r="22" spans="2:30" ht="18" x14ac:dyDescent="0.25">
      <c r="B22" s="156" t="str">
        <f>IF('Parade Entries'!$E27="Charity",'Parade Entries'!B27,"")</f>
        <v/>
      </c>
      <c r="C22" s="250" t="str">
        <f>IF('Parade Entries'!$E27="Charity",'Parade Entries'!C27,"")</f>
        <v/>
      </c>
      <c r="D22" s="250" t="str">
        <f>IF('Parade Entries'!$E27="Charity",'Parade Entries'!D27,"")</f>
        <v/>
      </c>
      <c r="E22" s="250" t="str">
        <f>IF('Parade Entries'!$E27="Charity",'Parade Entries'!E27,"")</f>
        <v/>
      </c>
      <c r="F22" s="250" t="str">
        <f>IF('Parade Entries'!$E27="Charity",'Parade Entries'!F27,"")</f>
        <v/>
      </c>
      <c r="G22" s="250" t="str">
        <f>IF('Parade Entries'!$E27="Charity",'Parade Entries'!G27,"")</f>
        <v/>
      </c>
      <c r="H22" s="250" t="str">
        <f>IF('Parade Entries'!$E27="Charity",'Parade Entries'!H27,"")</f>
        <v/>
      </c>
      <c r="I22" s="292" t="str">
        <f>IF('Parade Entries'!$E27="Charity",'Parade Entries'!I27,"")</f>
        <v/>
      </c>
      <c r="J22" s="250" t="str">
        <f>IF('Parade Entries'!$E27="Charity",'Parade Entries'!J27,"")</f>
        <v/>
      </c>
      <c r="K22" s="250" t="str">
        <f>IF('Parade Entries'!$E27="Charity",'Parade Entries'!K27,"")</f>
        <v/>
      </c>
      <c r="L22" s="250" t="str">
        <f>IF('Parade Entries'!$E27="Charity",'Parade Entries'!L27,"")</f>
        <v/>
      </c>
      <c r="M22" s="293" t="str">
        <f>IF('Parade Entries'!$E27="Charity",'Parade Entries'!M27,"")</f>
        <v/>
      </c>
      <c r="N22" s="250" t="str">
        <f>IF('Parade Entries'!$E27="Charity",'Parade Entries'!N27,"")</f>
        <v/>
      </c>
      <c r="O22" s="250" t="str">
        <f>IF('Parade Entries'!$E27="Charity",'Parade Entries'!O27,"")</f>
        <v/>
      </c>
      <c r="P22" s="250" t="str">
        <f>IF('Parade Entries'!$E27="Charity",'Parade Entries'!P27,"")</f>
        <v/>
      </c>
      <c r="Q22" s="250" t="str">
        <f>IF('Parade Entries'!$E27="Charity",'Parade Entries'!Q27,"")</f>
        <v/>
      </c>
      <c r="R22" s="250" t="str">
        <f>IF('Parade Entries'!$E27="Charity",'Parade Entries'!R27,"")</f>
        <v/>
      </c>
      <c r="S22" s="294" t="str">
        <f>IF('Parade Entries'!$E27="Charity",'Parade Entries'!S27,"")</f>
        <v/>
      </c>
      <c r="T22" s="294" t="str">
        <f>IF('Parade Entries'!$E27="Charity",'Parade Entries'!U27,"")</f>
        <v/>
      </c>
      <c r="U22" s="294" t="str">
        <f>IF('Parade Entries'!$E27="Charity",'Parade Entries'!V27,"")</f>
        <v/>
      </c>
      <c r="V22" s="294" t="str">
        <f>IF('Parade Entries'!$E27="Charity",'Parade Entries'!T27,"")</f>
        <v/>
      </c>
      <c r="W22" s="298" t="str">
        <f>IF('Parade Entries'!$E27="Charity",'Parade Entries'!W27,"")</f>
        <v/>
      </c>
      <c r="X22" s="294" t="str">
        <f>IF('Parade Entries'!$E27="Charity",'Parade Entries'!X27,"")</f>
        <v/>
      </c>
      <c r="Y22" s="298" t="str">
        <f>IF('Parade Entries'!$E27="Charity",'Parade Entries'!Y27,"")</f>
        <v/>
      </c>
      <c r="Z22" s="294" t="str">
        <f>IF('Parade Entries'!$E27="Charity",'Parade Entries'!Z27,"")</f>
        <v/>
      </c>
      <c r="AA22" s="298" t="str">
        <f>IF('Parade Entries'!$E27="Charity",'Parade Entries'!AA27,"")</f>
        <v/>
      </c>
      <c r="AB22" s="250" t="str">
        <f>IF('Parade Entries'!$E27="Charity",'Parade Entries'!AB27,"")</f>
        <v/>
      </c>
      <c r="AC22" s="250" t="str">
        <f>IF('Parade Entries'!$E27="Charity",'Parade Entries'!AC27,"")</f>
        <v/>
      </c>
      <c r="AD22" s="250" t="str">
        <f>IF('Parade Entries'!$E27="Charity",'Parade Entries'!AD27,"")</f>
        <v/>
      </c>
    </row>
    <row r="23" spans="2:30" ht="18" x14ac:dyDescent="0.25">
      <c r="B23" s="156" t="str">
        <f>IF('Parade Entries'!$E28="Charity",'Parade Entries'!B28,"")</f>
        <v>Miss Capital City Scholarship org</v>
      </c>
      <c r="C23" s="250">
        <f>IF('Parade Entries'!$E28="Charity",'Parade Entries'!C28,"")</f>
        <v>46028</v>
      </c>
      <c r="D23" s="250" t="str">
        <f>IF('Parade Entries'!$E28="Charity",'Parade Entries'!D28,"")</f>
        <v xml:space="preserve"> </v>
      </c>
      <c r="E23" s="250" t="str">
        <f>IF('Parade Entries'!$E28="Charity",'Parade Entries'!E28,"")</f>
        <v>Charity</v>
      </c>
      <c r="F23" s="250" t="str">
        <f>IF('Parade Entries'!$E28="Charity",'Parade Entries'!F28,"")</f>
        <v>Rene</v>
      </c>
      <c r="G23" s="250" t="str">
        <f>IF('Parade Entries'!$E28="Charity",'Parade Entries'!G28,"")</f>
        <v>Shelton</v>
      </c>
      <c r="H23" s="250" t="str">
        <f>IF('Parade Entries'!$E28="Charity",'Parade Entries'!H28,"")</f>
        <v>misscapitalcitymao@gmail.com</v>
      </c>
      <c r="I23" s="292">
        <f>IF('Parade Entries'!$E28="Charity",'Parade Entries'!I28,"")</f>
        <v>2176227166</v>
      </c>
      <c r="J23" s="250" t="str">
        <f>IF('Parade Entries'!$E28="Charity",'Parade Entries'!J28,"")</f>
        <v>Miss Capital City Scholarship Organization and Miss Illinois scholarship organization titleholders who will be competing for the title of Miss Illinois in June and the ability to compete at Miss America in September!</v>
      </c>
      <c r="K23" s="250">
        <f>IF('Parade Entries'!$E28="Charity",'Parade Entries'!K28,"")</f>
        <v>20</v>
      </c>
      <c r="L23" s="250" t="str">
        <f>IF('Parade Entries'!$E28="Charity",'Parade Entries'!L28,"")</f>
        <v>Will pay at Check-in</v>
      </c>
      <c r="M23" s="293">
        <f>IF('Parade Entries'!$E28="Charity",'Parade Entries'!M28,"")</f>
        <v>0</v>
      </c>
      <c r="N23" s="250">
        <f>IF('Parade Entries'!$E28="Charity",'Parade Entries'!N28,"")</f>
        <v>0</v>
      </c>
      <c r="O23" s="250">
        <f>IF('Parade Entries'!$E28="Charity",'Parade Entries'!O28,"")</f>
        <v>0</v>
      </c>
      <c r="P23" s="250">
        <f>IF('Parade Entries'!$E28="Charity",'Parade Entries'!P28,"")</f>
        <v>0</v>
      </c>
      <c r="Q23" s="250">
        <f>IF('Parade Entries'!$E28="Charity",'Parade Entries'!Q28,"")</f>
        <v>0</v>
      </c>
      <c r="R23" s="250" t="str">
        <f>IF('Parade Entries'!$E28="Charity",'Parade Entries'!R28,"")</f>
        <v>Check</v>
      </c>
      <c r="S23" s="294">
        <f>IF('Parade Entries'!$E28="Charity",'Parade Entries'!S28,"")</f>
        <v>50</v>
      </c>
      <c r="T23" s="294">
        <f>IF('Parade Entries'!$E28="Charity",'Parade Entries'!U28,"")</f>
        <v>0</v>
      </c>
      <c r="U23" s="294">
        <f>IF('Parade Entries'!$E28="Charity",'Parade Entries'!V28,"")</f>
        <v>0</v>
      </c>
      <c r="V23" s="294">
        <f>IF('Parade Entries'!$E28="Charity",'Parade Entries'!T28,"")</f>
        <v>0</v>
      </c>
      <c r="W23" s="298" t="str">
        <f>IF('Parade Entries'!$E28="Charity",'Parade Entries'!W28,"")</f>
        <v/>
      </c>
      <c r="X23" s="294">
        <f>IF('Parade Entries'!$E28="Charity",'Parade Entries'!X28,"")</f>
        <v>0</v>
      </c>
      <c r="Y23" s="298" t="str">
        <f>IF('Parade Entries'!$E28="Charity",'Parade Entries'!Y28,"")</f>
        <v/>
      </c>
      <c r="Z23" s="294">
        <f>IF('Parade Entries'!$E28="Charity",'Parade Entries'!Z28,"")</f>
        <v>0</v>
      </c>
      <c r="AA23" s="298">
        <f>IF('Parade Entries'!$E28="Charity",'Parade Entries'!AA28,"")</f>
        <v>0</v>
      </c>
      <c r="AB23" s="250" t="str">
        <f>IF('Parade Entries'!$E28="Charity",'Parade Entries'!AB28,"")</f>
        <v>Rene Shelton</v>
      </c>
      <c r="AC23" s="250" t="str">
        <f>IF('Parade Entries'!$E28="Charity",'Parade Entries'!AC28,"")</f>
        <v>New Site</v>
      </c>
      <c r="AD23" s="250">
        <f>IF('Parade Entries'!$E28="Charity",'Parade Entries'!AD28,"")</f>
        <v>0</v>
      </c>
    </row>
    <row r="24" spans="2:30" ht="18" x14ac:dyDescent="0.25">
      <c r="B24" s="156" t="str">
        <f>IF('Parade Entries'!$E29="Charity",'Parade Entries'!B29,"")</f>
        <v/>
      </c>
      <c r="C24" s="250" t="str">
        <f>IF('Parade Entries'!$E29="Charity",'Parade Entries'!C29,"")</f>
        <v/>
      </c>
      <c r="D24" s="250" t="str">
        <f>IF('Parade Entries'!$E29="Charity",'Parade Entries'!D29,"")</f>
        <v/>
      </c>
      <c r="E24" s="250" t="str">
        <f>IF('Parade Entries'!$E29="Charity",'Parade Entries'!E29,"")</f>
        <v/>
      </c>
      <c r="F24" s="250" t="str">
        <f>IF('Parade Entries'!$E29="Charity",'Parade Entries'!F29,"")</f>
        <v/>
      </c>
      <c r="G24" s="250" t="str">
        <f>IF('Parade Entries'!$E29="Charity",'Parade Entries'!G29,"")</f>
        <v/>
      </c>
      <c r="H24" s="250" t="str">
        <f>IF('Parade Entries'!$E29="Charity",'Parade Entries'!H29,"")</f>
        <v/>
      </c>
      <c r="I24" s="292" t="str">
        <f>IF('Parade Entries'!$E29="Charity",'Parade Entries'!I29,"")</f>
        <v/>
      </c>
      <c r="J24" s="250" t="str">
        <f>IF('Parade Entries'!$E29="Charity",'Parade Entries'!J29,"")</f>
        <v/>
      </c>
      <c r="K24" s="250" t="str">
        <f>IF('Parade Entries'!$E29="Charity",'Parade Entries'!K29,"")</f>
        <v/>
      </c>
      <c r="L24" s="250" t="str">
        <f>IF('Parade Entries'!$E29="Charity",'Parade Entries'!L29,"")</f>
        <v/>
      </c>
      <c r="M24" s="293" t="str">
        <f>IF('Parade Entries'!$E29="Charity",'Parade Entries'!M29,"")</f>
        <v/>
      </c>
      <c r="N24" s="250" t="str">
        <f>IF('Parade Entries'!$E29="Charity",'Parade Entries'!N29,"")</f>
        <v/>
      </c>
      <c r="O24" s="250" t="str">
        <f>IF('Parade Entries'!$E29="Charity",'Parade Entries'!O29,"")</f>
        <v/>
      </c>
      <c r="P24" s="250" t="str">
        <f>IF('Parade Entries'!$E29="Charity",'Parade Entries'!P29,"")</f>
        <v/>
      </c>
      <c r="Q24" s="250" t="str">
        <f>IF('Parade Entries'!$E29="Charity",'Parade Entries'!Q29,"")</f>
        <v/>
      </c>
      <c r="R24" s="250" t="str">
        <f>IF('Parade Entries'!$E29="Charity",'Parade Entries'!R29,"")</f>
        <v/>
      </c>
      <c r="S24" s="294" t="str">
        <f>IF('Parade Entries'!$E29="Charity",'Parade Entries'!S29,"")</f>
        <v/>
      </c>
      <c r="T24" s="294" t="str">
        <f>IF('Parade Entries'!$E29="Charity",'Parade Entries'!U29,"")</f>
        <v/>
      </c>
      <c r="U24" s="294" t="str">
        <f>IF('Parade Entries'!$E29="Charity",'Parade Entries'!V29,"")</f>
        <v/>
      </c>
      <c r="V24" s="294" t="str">
        <f>IF('Parade Entries'!$E29="Charity",'Parade Entries'!T29,"")</f>
        <v/>
      </c>
      <c r="W24" s="298" t="str">
        <f>IF('Parade Entries'!$E29="Charity",'Parade Entries'!W29,"")</f>
        <v/>
      </c>
      <c r="X24" s="294" t="str">
        <f>IF('Parade Entries'!$E29="Charity",'Parade Entries'!X29,"")</f>
        <v/>
      </c>
      <c r="Y24" s="298" t="str">
        <f>IF('Parade Entries'!$E29="Charity",'Parade Entries'!Y29,"")</f>
        <v/>
      </c>
      <c r="Z24" s="294" t="str">
        <f>IF('Parade Entries'!$E29="Charity",'Parade Entries'!Z29,"")</f>
        <v/>
      </c>
      <c r="AA24" s="298" t="str">
        <f>IF('Parade Entries'!$E29="Charity",'Parade Entries'!AA29,"")</f>
        <v/>
      </c>
      <c r="AB24" s="250" t="str">
        <f>IF('Parade Entries'!$E29="Charity",'Parade Entries'!AB29,"")</f>
        <v/>
      </c>
      <c r="AC24" s="250" t="str">
        <f>IF('Parade Entries'!$E29="Charity",'Parade Entries'!AC29,"")</f>
        <v/>
      </c>
      <c r="AD24" s="250" t="str">
        <f>IF('Parade Entries'!$E29="Charity",'Parade Entries'!AD29,"")</f>
        <v/>
      </c>
    </row>
    <row r="25" spans="2:30" ht="18" x14ac:dyDescent="0.25">
      <c r="B25" s="156" t="str">
        <f>IF('Parade Entries'!$E30="Charity",'Parade Entries'!B30,"")</f>
        <v>Cool Cruisers Car club</v>
      </c>
      <c r="C25" s="250">
        <f>IF('Parade Entries'!$E30="Charity",'Parade Entries'!C30,"")</f>
        <v>46029</v>
      </c>
      <c r="D25" s="250" t="str">
        <f>IF('Parade Entries'!$E30="Charity",'Parade Entries'!D30,"")</f>
        <v>Paid</v>
      </c>
      <c r="E25" s="250" t="str">
        <f>IF('Parade Entries'!$E30="Charity",'Parade Entries'!E30,"")</f>
        <v>Charity</v>
      </c>
      <c r="F25" s="250" t="str">
        <f>IF('Parade Entries'!$E30="Charity",'Parade Entries'!F30,"")</f>
        <v>Dino</v>
      </c>
      <c r="G25" s="250" t="str">
        <f>IF('Parade Entries'!$E30="Charity",'Parade Entries'!G30,"")</f>
        <v>George</v>
      </c>
      <c r="H25" s="250" t="str">
        <f>IF('Parade Entries'!$E30="Charity",'Parade Entries'!H30,"")</f>
        <v>dinogeorge1960@icloud.com</v>
      </c>
      <c r="I25" s="292">
        <f>IF('Parade Entries'!$E30="Charity",'Parade Entries'!I30,"")</f>
        <v>2173813958</v>
      </c>
      <c r="J25" s="250" t="str">
        <f>IF('Parade Entries'!$E30="Charity",'Parade Entries'!J30,"")</f>
        <v>Scream and Holler for your Springfield Illinois
Cool Cruisers car club ,, this car club has been doing charitable events for 37 years in the Springfield area , thank you cool cruisers</v>
      </c>
      <c r="K25" s="250">
        <f>IF('Parade Entries'!$E30="Charity",'Parade Entries'!K30,"")</f>
        <v>15</v>
      </c>
      <c r="L25" s="250" t="str">
        <f>IF('Parade Entries'!$E30="Charity",'Parade Entries'!L30,"")</f>
        <v>15 entries but paid $50</v>
      </c>
      <c r="M25" s="293">
        <f>IF('Parade Entries'!$E30="Charity",'Parade Entries'!M30,"")</f>
        <v>0</v>
      </c>
      <c r="N25" s="250" t="str">
        <f>IF('Parade Entries'!$E30="Charity",'Parade Entries'!N30,"")</f>
        <v>YES</v>
      </c>
      <c r="O25" s="250">
        <f>IF('Parade Entries'!$E30="Charity",'Parade Entries'!O30,"")</f>
        <v>15</v>
      </c>
      <c r="P25" s="250">
        <f>IF('Parade Entries'!$E30="Charity",'Parade Entries'!P30,"")</f>
        <v>0</v>
      </c>
      <c r="Q25" s="250" t="str">
        <f>IF('Parade Entries'!$E30="Charity",'Parade Entries'!Q30,"")</f>
        <v>15 Classic cars</v>
      </c>
      <c r="R25" s="250" t="str">
        <f>IF('Parade Entries'!$E30="Charity",'Parade Entries'!R30,"")</f>
        <v>Online - Stripe</v>
      </c>
      <c r="S25" s="294">
        <f>IF('Parade Entries'!$E30="Charity",'Parade Entries'!S30,"")</f>
        <v>50</v>
      </c>
      <c r="T25" s="294">
        <f>IF('Parade Entries'!$E30="Charity",'Parade Entries'!U30,"")</f>
        <v>46.75</v>
      </c>
      <c r="U25" s="294">
        <f>IF('Parade Entries'!$E30="Charity",'Parade Entries'!V30,"")</f>
        <v>0</v>
      </c>
      <c r="V25" s="294">
        <f>IF('Parade Entries'!$E30="Charity",'Parade Entries'!T30,"")</f>
        <v>1.75</v>
      </c>
      <c r="W25" s="298">
        <f>IF('Parade Entries'!$E30="Charity",'Parade Entries'!W30,"")</f>
        <v>3.5000000000000003E-2</v>
      </c>
      <c r="X25" s="294">
        <f>IF('Parade Entries'!$E30="Charity",'Parade Entries'!X30,"")</f>
        <v>1.5</v>
      </c>
      <c r="Y25" s="298">
        <f>IF('Parade Entries'!$E30="Charity",'Parade Entries'!Y30,"")</f>
        <v>0.03</v>
      </c>
      <c r="Z25" s="294">
        <f>IF('Parade Entries'!$E30="Charity",'Parade Entries'!Z30,"")</f>
        <v>3.25</v>
      </c>
      <c r="AA25" s="298">
        <f>IF('Parade Entries'!$E30="Charity",'Parade Entries'!AA30,"")</f>
        <v>6.5000000000000002E-2</v>
      </c>
      <c r="AB25" s="250" t="str">
        <f>IF('Parade Entries'!$E30="Charity",'Parade Entries'!AB30,"")</f>
        <v>Dino George</v>
      </c>
      <c r="AC25" s="250" t="str">
        <f>IF('Parade Entries'!$E30="Charity",'Parade Entries'!AC30,"")</f>
        <v>New Site</v>
      </c>
      <c r="AD25" s="250" t="str">
        <f>IF('Parade Entries'!$E30="Charity",'Parade Entries'!AD30,"")</f>
        <v/>
      </c>
    </row>
    <row r="26" spans="2:30" ht="18" x14ac:dyDescent="0.25">
      <c r="B26" s="156" t="str">
        <f>IF('Parade Entries'!$E31="Charity",'Parade Entries'!B31,"")</f>
        <v>Blessed Sacrament School</v>
      </c>
      <c r="C26" s="250">
        <f>IF('Parade Entries'!$E31="Charity",'Parade Entries'!C31,"")</f>
        <v>46029</v>
      </c>
      <c r="D26" s="250" t="str">
        <f>IF('Parade Entries'!$E31="Charity",'Parade Entries'!D31,"")</f>
        <v>Paid</v>
      </c>
      <c r="E26" s="250" t="str">
        <f>IF('Parade Entries'!$E31="Charity",'Parade Entries'!E31,"")</f>
        <v>Charity</v>
      </c>
      <c r="F26" s="250" t="str">
        <f>IF('Parade Entries'!$E31="Charity",'Parade Entries'!F31,"")</f>
        <v>Jenna</v>
      </c>
      <c r="G26" s="250" t="str">
        <f>IF('Parade Entries'!$E31="Charity",'Parade Entries'!G31,"")</f>
        <v>Davlin</v>
      </c>
      <c r="H26" s="250" t="str">
        <f>IF('Parade Entries'!$E31="Charity",'Parade Entries'!H31,"")</f>
        <v>davlin@bssbruins.org</v>
      </c>
      <c r="I26" s="292">
        <f>IF('Parade Entries'!$E31="Charity",'Parade Entries'!I31,"")</f>
        <v>2175287521</v>
      </c>
      <c r="J26" s="250" t="str">
        <f>IF('Parade Entries'!$E31="Charity",'Parade Entries'!J31,"")</f>
        <v>Blessed Sacrament School is celebrating 100 years of making a difference in Catholic education! Opening their doors in 1925 and going stronger than ever with over 400 students Blessed Sacrament is the place to be!</v>
      </c>
      <c r="K26" s="250" t="str">
        <f>IF('Parade Entries'!$E31="Charity",'Parade Entries'!K31,"")</f>
        <v>?</v>
      </c>
      <c r="L26" s="250" t="str">
        <f>IF('Parade Entries'!$E31="Charity",'Parade Entries'!L31,"")</f>
        <v>100 kids representing 100 yrs anniv</v>
      </c>
      <c r="M26" s="293">
        <f>IF('Parade Entries'!$E31="Charity",'Parade Entries'!M31,"")</f>
        <v>0</v>
      </c>
      <c r="N26" s="250">
        <f>IF('Parade Entries'!$E31="Charity",'Parade Entries'!N31,"")</f>
        <v>0</v>
      </c>
      <c r="O26" s="250">
        <f>IF('Parade Entries'!$E31="Charity",'Parade Entries'!O31,"")</f>
        <v>2</v>
      </c>
      <c r="P26" s="250">
        <f>IF('Parade Entries'!$E31="Charity",'Parade Entries'!P31,"")</f>
        <v>0</v>
      </c>
      <c r="Q26" s="250" t="str">
        <f>IF('Parade Entries'!$E31="Charity",'Parade Entries'!Q31,"")</f>
        <v>2 SUV's</v>
      </c>
      <c r="R26" s="250" t="str">
        <f>IF('Parade Entries'!$E31="Charity",'Parade Entries'!R31,"")</f>
        <v>Online - Stripe</v>
      </c>
      <c r="S26" s="294">
        <f>IF('Parade Entries'!$E31="Charity",'Parade Entries'!S31,"")</f>
        <v>50</v>
      </c>
      <c r="T26" s="294">
        <f>IF('Parade Entries'!$E31="Charity",'Parade Entries'!U31,"")</f>
        <v>46.75</v>
      </c>
      <c r="U26" s="294">
        <f>IF('Parade Entries'!$E31="Charity",'Parade Entries'!V31,"")</f>
        <v>0</v>
      </c>
      <c r="V26" s="294">
        <f>IF('Parade Entries'!$E31="Charity",'Parade Entries'!T31,"")</f>
        <v>1.75</v>
      </c>
      <c r="W26" s="298">
        <f>IF('Parade Entries'!$E31="Charity",'Parade Entries'!W31,"")</f>
        <v>3.5000000000000003E-2</v>
      </c>
      <c r="X26" s="294">
        <f>IF('Parade Entries'!$E31="Charity",'Parade Entries'!X31,"")</f>
        <v>1.5</v>
      </c>
      <c r="Y26" s="298">
        <f>IF('Parade Entries'!$E31="Charity",'Parade Entries'!Y31,"")</f>
        <v>0.03</v>
      </c>
      <c r="Z26" s="294">
        <f>IF('Parade Entries'!$E31="Charity",'Parade Entries'!Z31,"")</f>
        <v>3.25</v>
      </c>
      <c r="AA26" s="298">
        <f>IF('Parade Entries'!$E31="Charity",'Parade Entries'!AA31,"")</f>
        <v>6.5000000000000002E-2</v>
      </c>
      <c r="AB26" s="250" t="str">
        <f>IF('Parade Entries'!$E31="Charity",'Parade Entries'!AB31,"")</f>
        <v>Jenna Davlin</v>
      </c>
      <c r="AC26" s="250" t="str">
        <f>IF('Parade Entries'!$E31="Charity",'Parade Entries'!AC31,"")</f>
        <v>New Site</v>
      </c>
      <c r="AD26" s="250" t="str">
        <f>IF('Parade Entries'!$E31="Charity",'Parade Entries'!AD31,"")</f>
        <v/>
      </c>
    </row>
    <row r="27" spans="2:30" ht="18" x14ac:dyDescent="0.25">
      <c r="B27" s="156" t="str">
        <f>IF('Parade Entries'!$E32="Charity",'Parade Entries'!B32,"")</f>
        <v>The Illinois National Guard and Militia Historical Society, Inc.</v>
      </c>
      <c r="C27" s="250">
        <f>IF('Parade Entries'!$E32="Charity",'Parade Entries'!C32,"")</f>
        <v>46030</v>
      </c>
      <c r="D27" s="250" t="str">
        <f>IF('Parade Entries'!$E32="Charity",'Parade Entries'!D32,"")</f>
        <v>Paid</v>
      </c>
      <c r="E27" s="250" t="str">
        <f>IF('Parade Entries'!$E32="Charity",'Parade Entries'!E32,"")</f>
        <v>Charity</v>
      </c>
      <c r="F27" s="250" t="str">
        <f>IF('Parade Entries'!$E32="Charity",'Parade Entries'!F32,"")</f>
        <v>Paul</v>
      </c>
      <c r="G27" s="250" t="str">
        <f>IF('Parade Entries'!$E32="Charity",'Parade Entries'!G32,"")</f>
        <v>Fanning</v>
      </c>
      <c r="H27" s="250" t="str">
        <f>IF('Parade Entries'!$E32="Charity",'Parade Entries'!H32,"")</f>
        <v>paul.a.fanning4.nfg@army.mil</v>
      </c>
      <c r="I27" s="292">
        <f>IF('Parade Entries'!$E32="Charity",'Parade Entries'!I32,"")</f>
        <v>2177613384</v>
      </c>
      <c r="J27" s="250" t="str">
        <f>IF('Parade Entries'!$E32="Charity",'Parade Entries'!J32,"")</f>
        <v>Living History Detachment for Illinois Military Museum -The Living History Detachment tells the history and story of the Illinois Militia and Military of Illinois.</v>
      </c>
      <c r="K27" s="250" t="str">
        <f>IF('Parade Entries'!$E32="Charity",'Parade Entries'!K32,"")</f>
        <v>?</v>
      </c>
      <c r="L27" s="250" t="str">
        <f>IF('Parade Entries'!$E32="Charity",'Parade Entries'!L32,"")</f>
        <v>We receieved 2 payments</v>
      </c>
      <c r="M27" s="293">
        <f>IF('Parade Entries'!$E32="Charity",'Parade Entries'!M32,"")</f>
        <v>0</v>
      </c>
      <c r="N27" s="250">
        <f>IF('Parade Entries'!$E32="Charity",'Parade Entries'!N32,"")</f>
        <v>0</v>
      </c>
      <c r="O27" s="250">
        <f>IF('Parade Entries'!$E32="Charity",'Parade Entries'!O32,"")</f>
        <v>2</v>
      </c>
      <c r="P27" s="250">
        <f>IF('Parade Entries'!$E32="Charity",'Parade Entries'!P32,"")</f>
        <v>0</v>
      </c>
      <c r="Q27" s="250" t="str">
        <f>IF('Parade Entries'!$E32="Charity",'Parade Entries'!Q32,"")</f>
        <v>WWII Jeep and Humvee</v>
      </c>
      <c r="R27" s="250" t="str">
        <f>IF('Parade Entries'!$E32="Charity",'Parade Entries'!R32,"")</f>
        <v>Online - Stripe</v>
      </c>
      <c r="S27" s="294">
        <f>IF('Parade Entries'!$E32="Charity",'Parade Entries'!S32,"")</f>
        <v>50</v>
      </c>
      <c r="T27" s="294">
        <f>IF('Parade Entries'!$E32="Charity",'Parade Entries'!U32,"")</f>
        <v>46.75</v>
      </c>
      <c r="U27" s="294">
        <f>IF('Parade Entries'!$E32="Charity",'Parade Entries'!V32,"")</f>
        <v>0</v>
      </c>
      <c r="V27" s="294">
        <f>IF('Parade Entries'!$E32="Charity",'Parade Entries'!T32,"")</f>
        <v>1.75</v>
      </c>
      <c r="W27" s="298">
        <f>IF('Parade Entries'!$E32="Charity",'Parade Entries'!W32,"")</f>
        <v>3.5000000000000003E-2</v>
      </c>
      <c r="X27" s="294">
        <f>IF('Parade Entries'!$E32="Charity",'Parade Entries'!X32,"")</f>
        <v>1.5</v>
      </c>
      <c r="Y27" s="298">
        <f>IF('Parade Entries'!$E32="Charity",'Parade Entries'!Y32,"")</f>
        <v>0.03</v>
      </c>
      <c r="Z27" s="294">
        <f>IF('Parade Entries'!$E32="Charity",'Parade Entries'!Z32,"")</f>
        <v>3.25</v>
      </c>
      <c r="AA27" s="298">
        <f>IF('Parade Entries'!$E32="Charity",'Parade Entries'!AA32,"")</f>
        <v>6.5000000000000002E-2</v>
      </c>
      <c r="AB27" s="250" t="str">
        <f>IF('Parade Entries'!$E32="Charity",'Parade Entries'!AB32,"")</f>
        <v>Paul Fanning</v>
      </c>
      <c r="AC27" s="250" t="str">
        <f>IF('Parade Entries'!$E32="Charity",'Parade Entries'!AC32,"")</f>
        <v>New Site</v>
      </c>
      <c r="AD27" s="250" t="str">
        <f>IF('Parade Entries'!$E32="Charity",'Parade Entries'!AD32,"")</f>
        <v/>
      </c>
    </row>
    <row r="28" spans="2:30" ht="18" x14ac:dyDescent="0.25">
      <c r="B28" s="156" t="str">
        <f>IF('Parade Entries'!$E33="Charity",'Parade Entries'!B33,"")</f>
        <v/>
      </c>
      <c r="C28" s="250" t="str">
        <f>IF('Parade Entries'!$E33="Charity",'Parade Entries'!C33,"")</f>
        <v/>
      </c>
      <c r="D28" s="250" t="str">
        <f>IF('Parade Entries'!$E33="Charity",'Parade Entries'!D33,"")</f>
        <v/>
      </c>
      <c r="E28" s="250" t="str">
        <f>IF('Parade Entries'!$E33="Charity",'Parade Entries'!E33,"")</f>
        <v/>
      </c>
      <c r="F28" s="250" t="str">
        <f>IF('Parade Entries'!$E33="Charity",'Parade Entries'!F33,"")</f>
        <v/>
      </c>
      <c r="G28" s="250" t="str">
        <f>IF('Parade Entries'!$E33="Charity",'Parade Entries'!G33,"")</f>
        <v/>
      </c>
      <c r="H28" s="250" t="str">
        <f>IF('Parade Entries'!$E33="Charity",'Parade Entries'!H33,"")</f>
        <v/>
      </c>
      <c r="I28" s="292" t="str">
        <f>IF('Parade Entries'!$E33="Charity",'Parade Entries'!I33,"")</f>
        <v/>
      </c>
      <c r="J28" s="250" t="str">
        <f>IF('Parade Entries'!$E33="Charity",'Parade Entries'!J33,"")</f>
        <v/>
      </c>
      <c r="K28" s="250" t="str">
        <f>IF('Parade Entries'!$E33="Charity",'Parade Entries'!K33,"")</f>
        <v/>
      </c>
      <c r="L28" s="250" t="str">
        <f>IF('Parade Entries'!$E33="Charity",'Parade Entries'!L33,"")</f>
        <v/>
      </c>
      <c r="M28" s="293" t="str">
        <f>IF('Parade Entries'!$E33="Charity",'Parade Entries'!M33,"")</f>
        <v/>
      </c>
      <c r="N28" s="250" t="str">
        <f>IF('Parade Entries'!$E33="Charity",'Parade Entries'!N33,"")</f>
        <v/>
      </c>
      <c r="O28" s="250" t="str">
        <f>IF('Parade Entries'!$E33="Charity",'Parade Entries'!O33,"")</f>
        <v/>
      </c>
      <c r="P28" s="250" t="str">
        <f>IF('Parade Entries'!$E33="Charity",'Parade Entries'!P33,"")</f>
        <v/>
      </c>
      <c r="Q28" s="250" t="str">
        <f>IF('Parade Entries'!$E33="Charity",'Parade Entries'!Q33,"")</f>
        <v/>
      </c>
      <c r="R28" s="250" t="str">
        <f>IF('Parade Entries'!$E33="Charity",'Parade Entries'!R33,"")</f>
        <v/>
      </c>
      <c r="S28" s="294" t="str">
        <f>IF('Parade Entries'!$E33="Charity",'Parade Entries'!S33,"")</f>
        <v/>
      </c>
      <c r="T28" s="294" t="str">
        <f>IF('Parade Entries'!$E33="Charity",'Parade Entries'!U33,"")</f>
        <v/>
      </c>
      <c r="U28" s="294" t="str">
        <f>IF('Parade Entries'!$E33="Charity",'Parade Entries'!V33,"")</f>
        <v/>
      </c>
      <c r="V28" s="294" t="str">
        <f>IF('Parade Entries'!$E33="Charity",'Parade Entries'!T33,"")</f>
        <v/>
      </c>
      <c r="W28" s="298" t="str">
        <f>IF('Parade Entries'!$E33="Charity",'Parade Entries'!W33,"")</f>
        <v/>
      </c>
      <c r="X28" s="294" t="str">
        <f>IF('Parade Entries'!$E33="Charity",'Parade Entries'!X33,"")</f>
        <v/>
      </c>
      <c r="Y28" s="298" t="str">
        <f>IF('Parade Entries'!$E33="Charity",'Parade Entries'!Y33,"")</f>
        <v/>
      </c>
      <c r="Z28" s="294" t="str">
        <f>IF('Parade Entries'!$E33="Charity",'Parade Entries'!Z33,"")</f>
        <v/>
      </c>
      <c r="AA28" s="298" t="str">
        <f>IF('Parade Entries'!$E33="Charity",'Parade Entries'!AA33,"")</f>
        <v/>
      </c>
      <c r="AB28" s="250" t="str">
        <f>IF('Parade Entries'!$E33="Charity",'Parade Entries'!AB33,"")</f>
        <v/>
      </c>
      <c r="AC28" s="250" t="str">
        <f>IF('Parade Entries'!$E33="Charity",'Parade Entries'!AC33,"")</f>
        <v/>
      </c>
      <c r="AD28" s="250" t="str">
        <f>IF('Parade Entries'!$E33="Charity",'Parade Entries'!AD33,"")</f>
        <v/>
      </c>
    </row>
    <row r="29" spans="2:30" ht="18" x14ac:dyDescent="0.25">
      <c r="B29" s="156" t="str">
        <f>IF('Parade Entries'!$E34="Charity",'Parade Entries'!B34,"")</f>
        <v/>
      </c>
      <c r="C29" s="250" t="str">
        <f>IF('Parade Entries'!$E34="Charity",'Parade Entries'!C34,"")</f>
        <v/>
      </c>
      <c r="D29" s="250" t="str">
        <f>IF('Parade Entries'!$E34="Charity",'Parade Entries'!D34,"")</f>
        <v/>
      </c>
      <c r="E29" s="250" t="str">
        <f>IF('Parade Entries'!$E34="Charity",'Parade Entries'!E34,"")</f>
        <v/>
      </c>
      <c r="F29" s="250" t="str">
        <f>IF('Parade Entries'!$E34="Charity",'Parade Entries'!F34,"")</f>
        <v/>
      </c>
      <c r="G29" s="250" t="str">
        <f>IF('Parade Entries'!$E34="Charity",'Parade Entries'!G34,"")</f>
        <v/>
      </c>
      <c r="H29" s="250" t="str">
        <f>IF('Parade Entries'!$E34="Charity",'Parade Entries'!H34,"")</f>
        <v/>
      </c>
      <c r="I29" s="292" t="str">
        <f>IF('Parade Entries'!$E34="Charity",'Parade Entries'!I34,"")</f>
        <v/>
      </c>
      <c r="J29" s="250" t="str">
        <f>IF('Parade Entries'!$E34="Charity",'Parade Entries'!J34,"")</f>
        <v/>
      </c>
      <c r="K29" s="250" t="str">
        <f>IF('Parade Entries'!$E34="Charity",'Parade Entries'!K34,"")</f>
        <v/>
      </c>
      <c r="L29" s="250" t="str">
        <f>IF('Parade Entries'!$E34="Charity",'Parade Entries'!L34,"")</f>
        <v/>
      </c>
      <c r="M29" s="293" t="str">
        <f>IF('Parade Entries'!$E34="Charity",'Parade Entries'!M34,"")</f>
        <v/>
      </c>
      <c r="N29" s="250" t="str">
        <f>IF('Parade Entries'!$E34="Charity",'Parade Entries'!N34,"")</f>
        <v/>
      </c>
      <c r="O29" s="250" t="str">
        <f>IF('Parade Entries'!$E34="Charity",'Parade Entries'!O34,"")</f>
        <v/>
      </c>
      <c r="P29" s="250" t="str">
        <f>IF('Parade Entries'!$E34="Charity",'Parade Entries'!P34,"")</f>
        <v/>
      </c>
      <c r="Q29" s="250" t="str">
        <f>IF('Parade Entries'!$E34="Charity",'Parade Entries'!Q34,"")</f>
        <v/>
      </c>
      <c r="R29" s="250" t="str">
        <f>IF('Parade Entries'!$E34="Charity",'Parade Entries'!R34,"")</f>
        <v/>
      </c>
      <c r="S29" s="294" t="str">
        <f>IF('Parade Entries'!$E34="Charity",'Parade Entries'!S34,"")</f>
        <v/>
      </c>
      <c r="T29" s="294" t="str">
        <f>IF('Parade Entries'!$E34="Charity",'Parade Entries'!U34,"")</f>
        <v/>
      </c>
      <c r="U29" s="294" t="str">
        <f>IF('Parade Entries'!$E34="Charity",'Parade Entries'!V34,"")</f>
        <v/>
      </c>
      <c r="V29" s="294" t="str">
        <f>IF('Parade Entries'!$E34="Charity",'Parade Entries'!T34,"")</f>
        <v/>
      </c>
      <c r="W29" s="298" t="str">
        <f>IF('Parade Entries'!$E34="Charity",'Parade Entries'!W34,"")</f>
        <v/>
      </c>
      <c r="X29" s="294" t="str">
        <f>IF('Parade Entries'!$E34="Charity",'Parade Entries'!X34,"")</f>
        <v/>
      </c>
      <c r="Y29" s="298" t="str">
        <f>IF('Parade Entries'!$E34="Charity",'Parade Entries'!Y34,"")</f>
        <v/>
      </c>
      <c r="Z29" s="294" t="str">
        <f>IF('Parade Entries'!$E34="Charity",'Parade Entries'!Z34,"")</f>
        <v/>
      </c>
      <c r="AA29" s="298" t="str">
        <f>IF('Parade Entries'!$E34="Charity",'Parade Entries'!AA34,"")</f>
        <v/>
      </c>
      <c r="AB29" s="250" t="str">
        <f>IF('Parade Entries'!$E34="Charity",'Parade Entries'!AB34,"")</f>
        <v/>
      </c>
      <c r="AC29" s="250" t="str">
        <f>IF('Parade Entries'!$E34="Charity",'Parade Entries'!AC34,"")</f>
        <v/>
      </c>
      <c r="AD29" s="250" t="str">
        <f>IF('Parade Entries'!$E34="Charity",'Parade Entries'!AD34,"")</f>
        <v/>
      </c>
    </row>
    <row r="30" spans="2:30" ht="18" x14ac:dyDescent="0.25">
      <c r="B30" s="156" t="str">
        <f>IF('Parade Entries'!$E35="Charity",'Parade Entries'!B35,"")</f>
        <v/>
      </c>
      <c r="C30" s="250" t="str">
        <f>IF('Parade Entries'!$E35="Charity",'Parade Entries'!C35,"")</f>
        <v/>
      </c>
      <c r="D30" s="250" t="str">
        <f>IF('Parade Entries'!$E35="Charity",'Parade Entries'!D35,"")</f>
        <v/>
      </c>
      <c r="E30" s="250" t="str">
        <f>IF('Parade Entries'!$E35="Charity",'Parade Entries'!E35,"")</f>
        <v/>
      </c>
      <c r="F30" s="250" t="str">
        <f>IF('Parade Entries'!$E35="Charity",'Parade Entries'!F35,"")</f>
        <v/>
      </c>
      <c r="G30" s="250" t="str">
        <f>IF('Parade Entries'!$E35="Charity",'Parade Entries'!G35,"")</f>
        <v/>
      </c>
      <c r="H30" s="250" t="str">
        <f>IF('Parade Entries'!$E35="Charity",'Parade Entries'!H35,"")</f>
        <v/>
      </c>
      <c r="I30" s="292" t="str">
        <f>IF('Parade Entries'!$E35="Charity",'Parade Entries'!I35,"")</f>
        <v/>
      </c>
      <c r="J30" s="250" t="str">
        <f>IF('Parade Entries'!$E35="Charity",'Parade Entries'!J35,"")</f>
        <v/>
      </c>
      <c r="K30" s="250" t="str">
        <f>IF('Parade Entries'!$E35="Charity",'Parade Entries'!K35,"")</f>
        <v/>
      </c>
      <c r="L30" s="250" t="str">
        <f>IF('Parade Entries'!$E35="Charity",'Parade Entries'!L35,"")</f>
        <v/>
      </c>
      <c r="M30" s="293" t="str">
        <f>IF('Parade Entries'!$E35="Charity",'Parade Entries'!M35,"")</f>
        <v/>
      </c>
      <c r="N30" s="250" t="str">
        <f>IF('Parade Entries'!$E35="Charity",'Parade Entries'!N35,"")</f>
        <v/>
      </c>
      <c r="O30" s="250" t="str">
        <f>IF('Parade Entries'!$E35="Charity",'Parade Entries'!O35,"")</f>
        <v/>
      </c>
      <c r="P30" s="250" t="str">
        <f>IF('Parade Entries'!$E35="Charity",'Parade Entries'!P35,"")</f>
        <v/>
      </c>
      <c r="Q30" s="250" t="str">
        <f>IF('Parade Entries'!$E35="Charity",'Parade Entries'!Q35,"")</f>
        <v/>
      </c>
      <c r="R30" s="250" t="str">
        <f>IF('Parade Entries'!$E35="Charity",'Parade Entries'!R35,"")</f>
        <v/>
      </c>
      <c r="S30" s="294" t="str">
        <f>IF('Parade Entries'!$E35="Charity",'Parade Entries'!S35,"")</f>
        <v/>
      </c>
      <c r="T30" s="294" t="str">
        <f>IF('Parade Entries'!$E35="Charity",'Parade Entries'!U35,"")</f>
        <v/>
      </c>
      <c r="U30" s="294" t="str">
        <f>IF('Parade Entries'!$E35="Charity",'Parade Entries'!V35,"")</f>
        <v/>
      </c>
      <c r="V30" s="294" t="str">
        <f>IF('Parade Entries'!$E35="Charity",'Parade Entries'!T35,"")</f>
        <v/>
      </c>
      <c r="W30" s="298" t="str">
        <f>IF('Parade Entries'!$E35="Charity",'Parade Entries'!W35,"")</f>
        <v/>
      </c>
      <c r="X30" s="294" t="str">
        <f>IF('Parade Entries'!$E35="Charity",'Parade Entries'!X35,"")</f>
        <v/>
      </c>
      <c r="Y30" s="298" t="str">
        <f>IF('Parade Entries'!$E35="Charity",'Parade Entries'!Y35,"")</f>
        <v/>
      </c>
      <c r="Z30" s="294" t="str">
        <f>IF('Parade Entries'!$E35="Charity",'Parade Entries'!Z35,"")</f>
        <v/>
      </c>
      <c r="AA30" s="298" t="str">
        <f>IF('Parade Entries'!$E35="Charity",'Parade Entries'!AA35,"")</f>
        <v/>
      </c>
      <c r="AB30" s="250" t="str">
        <f>IF('Parade Entries'!$E35="Charity",'Parade Entries'!AB35,"")</f>
        <v/>
      </c>
      <c r="AC30" s="250" t="str">
        <f>IF('Parade Entries'!$E35="Charity",'Parade Entries'!AC35,"")</f>
        <v/>
      </c>
      <c r="AD30" s="250" t="str">
        <f>IF('Parade Entries'!$E35="Charity",'Parade Entries'!AD35,"")</f>
        <v/>
      </c>
    </row>
    <row r="31" spans="2:30" ht="18" x14ac:dyDescent="0.25">
      <c r="B31" s="156" t="str">
        <f>IF('Parade Entries'!$E36="Charity",'Parade Entries'!B36,"")</f>
        <v>UIS Prairie Stars</v>
      </c>
      <c r="C31" s="250">
        <f>IF('Parade Entries'!$E36="Charity",'Parade Entries'!C36,"")</f>
        <v>46035</v>
      </c>
      <c r="D31" s="250" t="str">
        <f>IF('Parade Entries'!$E36="Charity",'Parade Entries'!D36,"")</f>
        <v>Paid</v>
      </c>
      <c r="E31" s="250" t="str">
        <f>IF('Parade Entries'!$E36="Charity",'Parade Entries'!E36,"")</f>
        <v>Charity</v>
      </c>
      <c r="F31" s="250" t="str">
        <f>IF('Parade Entries'!$E36="Charity",'Parade Entries'!F36,"")</f>
        <v>Ryan</v>
      </c>
      <c r="G31" s="250" t="str">
        <f>IF('Parade Entries'!$E36="Charity",'Parade Entries'!G36,"")</f>
        <v>Bye</v>
      </c>
      <c r="H31" s="250" t="str">
        <f>IF('Parade Entries'!$E36="Charity",'Parade Entries'!H36,"")</f>
        <v>rbye@uis.edu</v>
      </c>
      <c r="I31" s="292">
        <f>IF('Parade Entries'!$E36="Charity",'Parade Entries'!I36,"")</f>
        <v>9286061484</v>
      </c>
      <c r="J31" s="250" t="str">
        <f>IF('Parade Entries'!$E36="Charity",'Parade Entries'!J36,"")</f>
        <v>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v>
      </c>
      <c r="K31" s="250">
        <f>IF('Parade Entries'!$E36="Charity",'Parade Entries'!K36,"")</f>
        <v>20</v>
      </c>
      <c r="L31" s="250" t="str">
        <f>IF('Parade Entries'!$E36="Charity",'Parade Entries'!L36,"")</f>
        <v>Music will play from Truck Speakers</v>
      </c>
      <c r="M31" s="293">
        <f>IF('Parade Entries'!$E36="Charity",'Parade Entries'!M36,"")</f>
        <v>0</v>
      </c>
      <c r="N31" s="250" t="str">
        <f>IF('Parade Entries'!$E36="Charity",'Parade Entries'!N36,"")</f>
        <v>YES</v>
      </c>
      <c r="O31" s="250">
        <f>IF('Parade Entries'!$E36="Charity",'Parade Entries'!O36,"")</f>
        <v>1</v>
      </c>
      <c r="P31" s="250">
        <f>IF('Parade Entries'!$E36="Charity",'Parade Entries'!P36,"")</f>
        <v>1</v>
      </c>
      <c r="Q31" s="250" t="str">
        <f>IF('Parade Entries'!$E36="Charity",'Parade Entries'!Q36,"")</f>
        <v>Truck w/ Trailer</v>
      </c>
      <c r="R31" s="250" t="str">
        <f>IF('Parade Entries'!$E36="Charity",'Parade Entries'!R36,"")</f>
        <v>Online - Stripe</v>
      </c>
      <c r="S31" s="294">
        <f>IF('Parade Entries'!$E36="Charity",'Parade Entries'!S36,"")</f>
        <v>50</v>
      </c>
      <c r="T31" s="294">
        <f>IF('Parade Entries'!$E36="Charity",'Parade Entries'!U36,"")</f>
        <v>46.75</v>
      </c>
      <c r="U31" s="294">
        <f>IF('Parade Entries'!$E36="Charity",'Parade Entries'!V36,"")</f>
        <v>0</v>
      </c>
      <c r="V31" s="294">
        <f>IF('Parade Entries'!$E36="Charity",'Parade Entries'!T36,"")</f>
        <v>1.75</v>
      </c>
      <c r="W31" s="298">
        <f>IF('Parade Entries'!$E36="Charity",'Parade Entries'!W36,"")</f>
        <v>3.5000000000000003E-2</v>
      </c>
      <c r="X31" s="294">
        <f>IF('Parade Entries'!$E36="Charity",'Parade Entries'!X36,"")</f>
        <v>1.5</v>
      </c>
      <c r="Y31" s="298">
        <f>IF('Parade Entries'!$E36="Charity",'Parade Entries'!Y36,"")</f>
        <v>0.03</v>
      </c>
      <c r="Z31" s="294">
        <f>IF('Parade Entries'!$E36="Charity",'Parade Entries'!Z36,"")</f>
        <v>3.25</v>
      </c>
      <c r="AA31" s="298">
        <f>IF('Parade Entries'!$E36="Charity",'Parade Entries'!AA36,"")</f>
        <v>6.5000000000000002E-2</v>
      </c>
      <c r="AB31" s="250" t="str">
        <f>IF('Parade Entries'!$E36="Charity",'Parade Entries'!AB36,"")</f>
        <v>Ryan Bye</v>
      </c>
      <c r="AC31" s="250" t="str">
        <f>IF('Parade Entries'!$E36="Charity",'Parade Entries'!AC36,"")</f>
        <v>New Site</v>
      </c>
      <c r="AD31" s="250" t="str">
        <f>IF('Parade Entries'!$E36="Charity",'Parade Entries'!AD36,"")</f>
        <v/>
      </c>
    </row>
    <row r="32" spans="2:30" ht="18" x14ac:dyDescent="0.25">
      <c r="B32" s="156" t="str">
        <f>IF('Parade Entries'!$E37="Charity",'Parade Entries'!B37,"")</f>
        <v/>
      </c>
      <c r="C32" s="250" t="str">
        <f>IF('Parade Entries'!$E37="Charity",'Parade Entries'!C37,"")</f>
        <v/>
      </c>
      <c r="D32" s="250" t="str">
        <f>IF('Parade Entries'!$E37="Charity",'Parade Entries'!D37,"")</f>
        <v/>
      </c>
      <c r="E32" s="250" t="str">
        <f>IF('Parade Entries'!$E37="Charity",'Parade Entries'!E37,"")</f>
        <v/>
      </c>
      <c r="F32" s="250" t="str">
        <f>IF('Parade Entries'!$E37="Charity",'Parade Entries'!F37,"")</f>
        <v/>
      </c>
      <c r="G32" s="250" t="str">
        <f>IF('Parade Entries'!$E37="Charity",'Parade Entries'!G37,"")</f>
        <v/>
      </c>
      <c r="H32" s="250" t="str">
        <f>IF('Parade Entries'!$E37="Charity",'Parade Entries'!H37,"")</f>
        <v/>
      </c>
      <c r="I32" s="292" t="str">
        <f>IF('Parade Entries'!$E37="Charity",'Parade Entries'!I37,"")</f>
        <v/>
      </c>
      <c r="J32" s="250" t="str">
        <f>IF('Parade Entries'!$E37="Charity",'Parade Entries'!J37,"")</f>
        <v/>
      </c>
      <c r="K32" s="250" t="str">
        <f>IF('Parade Entries'!$E37="Charity",'Parade Entries'!K37,"")</f>
        <v/>
      </c>
      <c r="L32" s="250" t="str">
        <f>IF('Parade Entries'!$E37="Charity",'Parade Entries'!L37,"")</f>
        <v/>
      </c>
      <c r="M32" s="293" t="str">
        <f>IF('Parade Entries'!$E37="Charity",'Parade Entries'!M37,"")</f>
        <v/>
      </c>
      <c r="N32" s="250" t="str">
        <f>IF('Parade Entries'!$E37="Charity",'Parade Entries'!N37,"")</f>
        <v/>
      </c>
      <c r="O32" s="250" t="str">
        <f>IF('Parade Entries'!$E37="Charity",'Parade Entries'!O37,"")</f>
        <v/>
      </c>
      <c r="P32" s="250" t="str">
        <f>IF('Parade Entries'!$E37="Charity",'Parade Entries'!P37,"")</f>
        <v/>
      </c>
      <c r="Q32" s="250" t="str">
        <f>IF('Parade Entries'!$E37="Charity",'Parade Entries'!Q37,"")</f>
        <v/>
      </c>
      <c r="R32" s="250" t="str">
        <f>IF('Parade Entries'!$E37="Charity",'Parade Entries'!R37,"")</f>
        <v/>
      </c>
      <c r="S32" s="294" t="str">
        <f>IF('Parade Entries'!$E37="Charity",'Parade Entries'!S37,"")</f>
        <v/>
      </c>
      <c r="T32" s="294" t="str">
        <f>IF('Parade Entries'!$E37="Charity",'Parade Entries'!U37,"")</f>
        <v/>
      </c>
      <c r="U32" s="294" t="str">
        <f>IF('Parade Entries'!$E37="Charity",'Parade Entries'!V37,"")</f>
        <v/>
      </c>
      <c r="V32" s="294" t="str">
        <f>IF('Parade Entries'!$E37="Charity",'Parade Entries'!T37,"")</f>
        <v/>
      </c>
      <c r="W32" s="298" t="str">
        <f>IF('Parade Entries'!$E37="Charity",'Parade Entries'!W37,"")</f>
        <v/>
      </c>
      <c r="X32" s="294" t="str">
        <f>IF('Parade Entries'!$E37="Charity",'Parade Entries'!X37,"")</f>
        <v/>
      </c>
      <c r="Y32" s="298" t="str">
        <f>IF('Parade Entries'!$E37="Charity",'Parade Entries'!Y37,"")</f>
        <v/>
      </c>
      <c r="Z32" s="294" t="str">
        <f>IF('Parade Entries'!$E37="Charity",'Parade Entries'!Z37,"")</f>
        <v/>
      </c>
      <c r="AA32" s="298" t="str">
        <f>IF('Parade Entries'!$E37="Charity",'Parade Entries'!AA37,"")</f>
        <v/>
      </c>
      <c r="AB32" s="250" t="str">
        <f>IF('Parade Entries'!$E37="Charity",'Parade Entries'!AB37,"")</f>
        <v/>
      </c>
      <c r="AC32" s="250" t="str">
        <f>IF('Parade Entries'!$E37="Charity",'Parade Entries'!AC37,"")</f>
        <v/>
      </c>
      <c r="AD32" s="250" t="str">
        <f>IF('Parade Entries'!$E37="Charity",'Parade Entries'!AD37,"")</f>
        <v/>
      </c>
    </row>
    <row r="33" spans="2:30" ht="18" x14ac:dyDescent="0.25">
      <c r="B33" s="156" t="str">
        <f>IF('Parade Entries'!$E38="Charity",'Parade Entries'!B38,"")</f>
        <v/>
      </c>
      <c r="C33" s="250" t="str">
        <f>IF('Parade Entries'!$E38="Charity",'Parade Entries'!C38,"")</f>
        <v/>
      </c>
      <c r="D33" s="250" t="str">
        <f>IF('Parade Entries'!$E38="Charity",'Parade Entries'!D38,"")</f>
        <v/>
      </c>
      <c r="E33" s="250" t="str">
        <f>IF('Parade Entries'!$E38="Charity",'Parade Entries'!E38,"")</f>
        <v/>
      </c>
      <c r="F33" s="250" t="str">
        <f>IF('Parade Entries'!$E38="Charity",'Parade Entries'!F38,"")</f>
        <v/>
      </c>
      <c r="G33" s="250" t="str">
        <f>IF('Parade Entries'!$E38="Charity",'Parade Entries'!G38,"")</f>
        <v/>
      </c>
      <c r="H33" s="250" t="str">
        <f>IF('Parade Entries'!$E38="Charity",'Parade Entries'!H38,"")</f>
        <v/>
      </c>
      <c r="I33" s="292" t="str">
        <f>IF('Parade Entries'!$E38="Charity",'Parade Entries'!I38,"")</f>
        <v/>
      </c>
      <c r="J33" s="250" t="str">
        <f>IF('Parade Entries'!$E38="Charity",'Parade Entries'!J38,"")</f>
        <v/>
      </c>
      <c r="K33" s="250" t="str">
        <f>IF('Parade Entries'!$E38="Charity",'Parade Entries'!K38,"")</f>
        <v/>
      </c>
      <c r="L33" s="250" t="str">
        <f>IF('Parade Entries'!$E38="Charity",'Parade Entries'!L38,"")</f>
        <v/>
      </c>
      <c r="M33" s="293" t="str">
        <f>IF('Parade Entries'!$E38="Charity",'Parade Entries'!M38,"")</f>
        <v/>
      </c>
      <c r="N33" s="250" t="str">
        <f>IF('Parade Entries'!$E38="Charity",'Parade Entries'!N38,"")</f>
        <v/>
      </c>
      <c r="O33" s="250" t="str">
        <f>IF('Parade Entries'!$E38="Charity",'Parade Entries'!O38,"")</f>
        <v/>
      </c>
      <c r="P33" s="250" t="str">
        <f>IF('Parade Entries'!$E38="Charity",'Parade Entries'!P38,"")</f>
        <v/>
      </c>
      <c r="Q33" s="250" t="str">
        <f>IF('Parade Entries'!$E38="Charity",'Parade Entries'!Q38,"")</f>
        <v/>
      </c>
      <c r="R33" s="250" t="str">
        <f>IF('Parade Entries'!$E38="Charity",'Parade Entries'!R38,"")</f>
        <v/>
      </c>
      <c r="S33" s="294" t="str">
        <f>IF('Parade Entries'!$E38="Charity",'Parade Entries'!S38,"")</f>
        <v/>
      </c>
      <c r="T33" s="294" t="str">
        <f>IF('Parade Entries'!$E38="Charity",'Parade Entries'!U38,"")</f>
        <v/>
      </c>
      <c r="U33" s="294" t="str">
        <f>IF('Parade Entries'!$E38="Charity",'Parade Entries'!V38,"")</f>
        <v/>
      </c>
      <c r="V33" s="294" t="str">
        <f>IF('Parade Entries'!$E38="Charity",'Parade Entries'!T38,"")</f>
        <v/>
      </c>
      <c r="W33" s="298" t="str">
        <f>IF('Parade Entries'!$E38="Charity",'Parade Entries'!W38,"")</f>
        <v/>
      </c>
      <c r="X33" s="294" t="str">
        <f>IF('Parade Entries'!$E38="Charity",'Parade Entries'!X38,"")</f>
        <v/>
      </c>
      <c r="Y33" s="298" t="str">
        <f>IF('Parade Entries'!$E38="Charity",'Parade Entries'!Y38,"")</f>
        <v/>
      </c>
      <c r="Z33" s="294" t="str">
        <f>IF('Parade Entries'!$E38="Charity",'Parade Entries'!Z38,"")</f>
        <v/>
      </c>
      <c r="AA33" s="298" t="str">
        <f>IF('Parade Entries'!$E38="Charity",'Parade Entries'!AA38,"")</f>
        <v/>
      </c>
      <c r="AB33" s="250" t="str">
        <f>IF('Parade Entries'!$E38="Charity",'Parade Entries'!AB38,"")</f>
        <v/>
      </c>
      <c r="AC33" s="250" t="str">
        <f>IF('Parade Entries'!$E38="Charity",'Parade Entries'!AC38,"")</f>
        <v/>
      </c>
      <c r="AD33" s="250" t="str">
        <f>IF('Parade Entries'!$E38="Charity",'Parade Entries'!AD38,"")</f>
        <v/>
      </c>
    </row>
    <row r="34" spans="2:30" ht="18" x14ac:dyDescent="0.25">
      <c r="B34" s="156" t="str">
        <f>IF('Parade Entries'!$E39="Charity",'Parade Entries'!B39,"")</f>
        <v>Iron Workers Local 46</v>
      </c>
      <c r="C34" s="250">
        <f>IF('Parade Entries'!$E39="Charity",'Parade Entries'!C39,"")</f>
        <v>46037</v>
      </c>
      <c r="D34" s="250" t="str">
        <f>IF('Parade Entries'!$E39="Charity",'Parade Entries'!D39,"")</f>
        <v>Paid</v>
      </c>
      <c r="E34" s="250" t="str">
        <f>IF('Parade Entries'!$E39="Charity",'Parade Entries'!E39,"")</f>
        <v>Charity</v>
      </c>
      <c r="F34" s="250" t="str">
        <f>IF('Parade Entries'!$E39="Charity",'Parade Entries'!F39,"")</f>
        <v>Brian</v>
      </c>
      <c r="G34" s="250" t="str">
        <f>IF('Parade Entries'!$E39="Charity",'Parade Entries'!G39,"")</f>
        <v>Baskett</v>
      </c>
      <c r="H34" s="250" t="str">
        <f>IF('Parade Entries'!$E39="Charity",'Parade Entries'!H39,"")</f>
        <v>bbaskett@ironworkers46.org</v>
      </c>
      <c r="I34" s="292">
        <f>IF('Parade Entries'!$E39="Charity",'Parade Entries'!I39,"")</f>
        <v>2178364463</v>
      </c>
      <c r="J34" s="250" t="str">
        <f>IF('Parade Entries'!$E39="Charity",'Parade Entries'!J39,"")</f>
        <v>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v>
      </c>
      <c r="K34" s="250">
        <f>IF('Parade Entries'!$E39="Charity",'Parade Entries'!K39,"")</f>
        <v>60</v>
      </c>
      <c r="L34" s="250" t="str">
        <f>IF('Parade Entries'!$E39="Charity",'Parade Entries'!L39,"")</f>
        <v>No Notes</v>
      </c>
      <c r="M34" s="293" t="str">
        <f>IF('Parade Entries'!$E39="Charity",'Parade Entries'!M39,"")</f>
        <v>No</v>
      </c>
      <c r="N34" s="250" t="str">
        <f>IF('Parade Entries'!$E39="Charity",'Parade Entries'!N39,"")</f>
        <v>Yes</v>
      </c>
      <c r="O34" s="250">
        <f>IF('Parade Entries'!$E39="Charity",'Parade Entries'!O39,"")</f>
        <v>1</v>
      </c>
      <c r="P34" s="250">
        <f>IF('Parade Entries'!$E39="Charity",'Parade Entries'!P39,"")</f>
        <v>1</v>
      </c>
      <c r="Q34" s="250" t="str">
        <f>IF('Parade Entries'!$E39="Charity",'Parade Entries'!Q39,"")</f>
        <v>1 pickup / 1 Box trailer</v>
      </c>
      <c r="R34" s="250" t="str">
        <f>IF('Parade Entries'!$E39="Charity",'Parade Entries'!R39,"")</f>
        <v>Online - Stripe</v>
      </c>
      <c r="S34" s="294">
        <f>IF('Parade Entries'!$E39="Charity",'Parade Entries'!S39,"")</f>
        <v>50</v>
      </c>
      <c r="T34" s="294">
        <f>IF('Parade Entries'!$E39="Charity",'Parade Entries'!U39,"")</f>
        <v>46.75</v>
      </c>
      <c r="U34" s="294">
        <f>IF('Parade Entries'!$E39="Charity",'Parade Entries'!V39,"")</f>
        <v>0</v>
      </c>
      <c r="V34" s="294">
        <f>IF('Parade Entries'!$E39="Charity",'Parade Entries'!T39,"")</f>
        <v>1.75</v>
      </c>
      <c r="W34" s="298">
        <f>IF('Parade Entries'!$E39="Charity",'Parade Entries'!W39,"")</f>
        <v>3.5000000000000003E-2</v>
      </c>
      <c r="X34" s="294">
        <f>IF('Parade Entries'!$E39="Charity",'Parade Entries'!X39,"")</f>
        <v>1.5</v>
      </c>
      <c r="Y34" s="298">
        <f>IF('Parade Entries'!$E39="Charity",'Parade Entries'!Y39,"")</f>
        <v>0.03</v>
      </c>
      <c r="Z34" s="294">
        <f>IF('Parade Entries'!$E39="Charity",'Parade Entries'!Z39,"")</f>
        <v>3.25</v>
      </c>
      <c r="AA34" s="298">
        <f>IF('Parade Entries'!$E39="Charity",'Parade Entries'!AA39,"")</f>
        <v>6.5000000000000002E-2</v>
      </c>
      <c r="AB34" s="250" t="str">
        <f>IF('Parade Entries'!$E39="Charity",'Parade Entries'!AB39,"")</f>
        <v>Brian Baskett</v>
      </c>
      <c r="AC34" s="250" t="str">
        <f>IF('Parade Entries'!$E39="Charity",'Parade Entries'!AC39,"")</f>
        <v>New Site</v>
      </c>
      <c r="AD34" s="250" t="str">
        <f>IF('Parade Entries'!$E39="Charity",'Parade Entries'!AD39,"")</f>
        <v/>
      </c>
    </row>
    <row r="35" spans="2:30" ht="18" x14ac:dyDescent="0.25">
      <c r="B35" s="156" t="str">
        <f>IF('Parade Entries'!$E40="Charity",'Parade Entries'!B40,"")</f>
        <v/>
      </c>
      <c r="C35" s="250" t="str">
        <f>IF('Parade Entries'!$E40="Charity",'Parade Entries'!C40,"")</f>
        <v/>
      </c>
      <c r="D35" s="250" t="str">
        <f>IF('Parade Entries'!$E40="Charity",'Parade Entries'!D40,"")</f>
        <v/>
      </c>
      <c r="E35" s="250" t="str">
        <f>IF('Parade Entries'!$E40="Charity",'Parade Entries'!E40,"")</f>
        <v/>
      </c>
      <c r="F35" s="250" t="str">
        <f>IF('Parade Entries'!$E40="Charity",'Parade Entries'!F40,"")</f>
        <v/>
      </c>
      <c r="G35" s="250" t="str">
        <f>IF('Parade Entries'!$E40="Charity",'Parade Entries'!G40,"")</f>
        <v/>
      </c>
      <c r="H35" s="250" t="str">
        <f>IF('Parade Entries'!$E40="Charity",'Parade Entries'!H40,"")</f>
        <v/>
      </c>
      <c r="I35" s="292" t="str">
        <f>IF('Parade Entries'!$E40="Charity",'Parade Entries'!I40,"")</f>
        <v/>
      </c>
      <c r="J35" s="250" t="str">
        <f>IF('Parade Entries'!$E40="Charity",'Parade Entries'!J40,"")</f>
        <v/>
      </c>
      <c r="K35" s="250" t="str">
        <f>IF('Parade Entries'!$E40="Charity",'Parade Entries'!K40,"")</f>
        <v/>
      </c>
      <c r="L35" s="250" t="str">
        <f>IF('Parade Entries'!$E40="Charity",'Parade Entries'!L40,"")</f>
        <v/>
      </c>
      <c r="M35" s="293" t="str">
        <f>IF('Parade Entries'!$E40="Charity",'Parade Entries'!M40,"")</f>
        <v/>
      </c>
      <c r="N35" s="250" t="str">
        <f>IF('Parade Entries'!$E40="Charity",'Parade Entries'!N40,"")</f>
        <v/>
      </c>
      <c r="O35" s="250" t="str">
        <f>IF('Parade Entries'!$E40="Charity",'Parade Entries'!O40,"")</f>
        <v/>
      </c>
      <c r="P35" s="250" t="str">
        <f>IF('Parade Entries'!$E40="Charity",'Parade Entries'!P40,"")</f>
        <v/>
      </c>
      <c r="Q35" s="250" t="str">
        <f>IF('Parade Entries'!$E40="Charity",'Parade Entries'!Q40,"")</f>
        <v/>
      </c>
      <c r="R35" s="250" t="str">
        <f>IF('Parade Entries'!$E40="Charity",'Parade Entries'!R40,"")</f>
        <v/>
      </c>
      <c r="S35" s="294" t="str">
        <f>IF('Parade Entries'!$E40="Charity",'Parade Entries'!S40,"")</f>
        <v/>
      </c>
      <c r="T35" s="294" t="str">
        <f>IF('Parade Entries'!$E40="Charity",'Parade Entries'!U40,"")</f>
        <v/>
      </c>
      <c r="U35" s="294" t="str">
        <f>IF('Parade Entries'!$E40="Charity",'Parade Entries'!V40,"")</f>
        <v/>
      </c>
      <c r="V35" s="294" t="str">
        <f>IF('Parade Entries'!$E40="Charity",'Parade Entries'!T40,"")</f>
        <v/>
      </c>
      <c r="W35" s="298" t="str">
        <f>IF('Parade Entries'!$E40="Charity",'Parade Entries'!W40,"")</f>
        <v/>
      </c>
      <c r="X35" s="294" t="str">
        <f>IF('Parade Entries'!$E40="Charity",'Parade Entries'!X40,"")</f>
        <v/>
      </c>
      <c r="Y35" s="298" t="str">
        <f>IF('Parade Entries'!$E40="Charity",'Parade Entries'!Y40,"")</f>
        <v/>
      </c>
      <c r="Z35" s="294" t="str">
        <f>IF('Parade Entries'!$E40="Charity",'Parade Entries'!Z40,"")</f>
        <v/>
      </c>
      <c r="AA35" s="298" t="str">
        <f>IF('Parade Entries'!$E40="Charity",'Parade Entries'!AA40,"")</f>
        <v/>
      </c>
      <c r="AB35" s="250" t="str">
        <f>IF('Parade Entries'!$E40="Charity",'Parade Entries'!AB40,"")</f>
        <v/>
      </c>
      <c r="AC35" s="250" t="str">
        <f>IF('Parade Entries'!$E40="Charity",'Parade Entries'!AC40,"")</f>
        <v/>
      </c>
      <c r="AD35" s="250" t="str">
        <f>IF('Parade Entries'!$E40="Charity",'Parade Entries'!AD40,"")</f>
        <v/>
      </c>
    </row>
    <row r="36" spans="2:30" ht="18" x14ac:dyDescent="0.25">
      <c r="B36" s="156" t="str">
        <f>IF('Parade Entries'!$E41="Charity",'Parade Entries'!B41,"")</f>
        <v>Little Flower Men's Club</v>
      </c>
      <c r="C36" s="250">
        <f>IF('Parade Entries'!$E41="Charity",'Parade Entries'!C41,"")</f>
        <v>46040</v>
      </c>
      <c r="D36" s="250" t="str">
        <f>IF('Parade Entries'!$E41="Charity",'Parade Entries'!D41,"")</f>
        <v>Paid</v>
      </c>
      <c r="E36" s="250" t="str">
        <f>IF('Parade Entries'!$E41="Charity",'Parade Entries'!E41,"")</f>
        <v>Charity</v>
      </c>
      <c r="F36" s="250" t="str">
        <f>IF('Parade Entries'!$E41="Charity",'Parade Entries'!F41,"")</f>
        <v>Patrick</v>
      </c>
      <c r="G36" s="250" t="str">
        <f>IF('Parade Entries'!$E41="Charity",'Parade Entries'!G41,"")</f>
        <v>Shea</v>
      </c>
      <c r="H36" s="250" t="str">
        <f>IF('Parade Entries'!$E41="Charity",'Parade Entries'!H41,"")</f>
        <v>mensclublf@gmail.com</v>
      </c>
      <c r="I36" s="292">
        <f>IF('Parade Entries'!$E41="Charity",'Parade Entries'!I41,"")</f>
        <v>2174945388</v>
      </c>
      <c r="J36" s="250" t="str">
        <f>IF('Parade Entries'!$E41="Charity",'Parade Entries'!J41,"")</f>
        <v>LFMC Fish Fry Guys. We are in the midst of our 29th Lenten Fish Fry season. May you make more friends and no enemies! May you make more money and lose none. May you get blessed on St. Patrick’s Day with Good Luck Galore. We wish all a Happy St. Patrick’s Day. We miss Drew.</v>
      </c>
      <c r="K36" s="250">
        <f>IF('Parade Entries'!$E41="Charity",'Parade Entries'!K41,"")</f>
        <v>25</v>
      </c>
      <c r="L36" s="250" t="str">
        <f>IF('Parade Entries'!$E41="Charity",'Parade Entries'!L41,"")</f>
        <v>Prefer D-1 location. Music will be small speaker for the group itself</v>
      </c>
      <c r="M36" s="293" t="str">
        <f>IF('Parade Entries'!$E41="Charity",'Parade Entries'!M41,"")</f>
        <v>2 Dogs</v>
      </c>
      <c r="N36" s="250" t="str">
        <f>IF('Parade Entries'!$E41="Charity",'Parade Entries'!N41,"")</f>
        <v>Yes</v>
      </c>
      <c r="O36" s="250">
        <f>IF('Parade Entries'!$E41="Charity",'Parade Entries'!O41,"")</f>
        <v>1</v>
      </c>
      <c r="P36" s="250">
        <f>IF('Parade Entries'!$E41="Charity",'Parade Entries'!P41,"")</f>
        <v>1</v>
      </c>
      <c r="Q36" s="250" t="str">
        <f>IF('Parade Entries'!$E41="Charity",'Parade Entries'!Q41,"")</f>
        <v>Truck pulling a trailer</v>
      </c>
      <c r="R36" s="250" t="str">
        <f>IF('Parade Entries'!$E41="Charity",'Parade Entries'!R41,"")</f>
        <v>Online - Stripe</v>
      </c>
      <c r="S36" s="294">
        <f>IF('Parade Entries'!$E41="Charity",'Parade Entries'!S41,"")</f>
        <v>50</v>
      </c>
      <c r="T36" s="294">
        <f>IF('Parade Entries'!$E41="Charity",'Parade Entries'!U41,"")</f>
        <v>46.75</v>
      </c>
      <c r="U36" s="294">
        <f>IF('Parade Entries'!$E41="Charity",'Parade Entries'!V41,"")</f>
        <v>0</v>
      </c>
      <c r="V36" s="294">
        <f>IF('Parade Entries'!$E41="Charity",'Parade Entries'!T41,"")</f>
        <v>1.75</v>
      </c>
      <c r="W36" s="298">
        <f>IF('Parade Entries'!$E41="Charity",'Parade Entries'!W41,"")</f>
        <v>3.5000000000000003E-2</v>
      </c>
      <c r="X36" s="294">
        <f>IF('Parade Entries'!$E41="Charity",'Parade Entries'!X41,"")</f>
        <v>1.5</v>
      </c>
      <c r="Y36" s="298">
        <f>IF('Parade Entries'!$E41="Charity",'Parade Entries'!Y41,"")</f>
        <v>0.03</v>
      </c>
      <c r="Z36" s="294">
        <f>IF('Parade Entries'!$E41="Charity",'Parade Entries'!Z41,"")</f>
        <v>3.25</v>
      </c>
      <c r="AA36" s="298">
        <f>IF('Parade Entries'!$E41="Charity",'Parade Entries'!AA41,"")</f>
        <v>6.5000000000000002E-2</v>
      </c>
      <c r="AB36" s="250" t="str">
        <f>IF('Parade Entries'!$E41="Charity",'Parade Entries'!AB41,"")</f>
        <v>Patrick Shea</v>
      </c>
      <c r="AC36" s="250" t="str">
        <f>IF('Parade Entries'!$E41="Charity",'Parade Entries'!AC41,"")</f>
        <v>New Site</v>
      </c>
      <c r="AD36" s="250" t="str">
        <f>IF('Parade Entries'!$E41="Charity",'Parade Entries'!AD41,"")</f>
        <v/>
      </c>
    </row>
    <row r="37" spans="2:30" ht="18" x14ac:dyDescent="0.25">
      <c r="B37" s="156" t="str">
        <f>IF('Parade Entries'!$E42="Charity",'Parade Entries'!B42,"")</f>
        <v>Farmersville Irish Days Celebration</v>
      </c>
      <c r="C37" s="250">
        <f>IF('Parade Entries'!$E42="Charity",'Parade Entries'!C42,"")</f>
        <v>46041</v>
      </c>
      <c r="D37" s="250" t="str">
        <f>IF('Parade Entries'!$E42="Charity",'Parade Entries'!D42,"")</f>
        <v>Paid</v>
      </c>
      <c r="E37" s="250" t="str">
        <f>IF('Parade Entries'!$E42="Charity",'Parade Entries'!E42,"")</f>
        <v>Charity</v>
      </c>
      <c r="F37" s="250" t="str">
        <f>IF('Parade Entries'!$E42="Charity",'Parade Entries'!F42,"")</f>
        <v>Rachel</v>
      </c>
      <c r="G37" s="250" t="str">
        <f>IF('Parade Entries'!$E42="Charity",'Parade Entries'!G42,"")</f>
        <v>Owens</v>
      </c>
      <c r="H37" s="250" t="str">
        <f>IF('Parade Entries'!$E42="Charity",'Parade Entries'!H42,"")</f>
        <v>missirishdays@yahoo.com</v>
      </c>
      <c r="I37" s="292">
        <f>IF('Parade Entries'!$E42="Charity",'Parade Entries'!I42,"")</f>
        <v>2179513125</v>
      </c>
      <c r="J37" s="250" t="str">
        <f>IF('Parade Entries'!$E42="Charity",'Parade Entries'!J42,"")</f>
        <v>2025 Farmersville Irish Days Royalty wish you a happy st. Patrick’s day! Emma, Addi and Layla invite you to join them at the 115th annual Irish Days Celebration in Farmersville May 28th to 30th!!!</v>
      </c>
      <c r="K37" s="250">
        <f>IF('Parade Entries'!$E42="Charity",'Parade Entries'!K42,"")</f>
        <v>8</v>
      </c>
      <c r="L37" s="250" t="str">
        <f>IF('Parade Entries'!$E42="Charity",'Parade Entries'!L42,"")</f>
        <v>No Notes</v>
      </c>
      <c r="M37" s="293">
        <f>IF('Parade Entries'!$E42="Charity",'Parade Entries'!M42,"")</f>
        <v>0</v>
      </c>
      <c r="N37" s="250" t="str">
        <f>IF('Parade Entries'!$E42="Charity",'Parade Entries'!N42,"")</f>
        <v>No</v>
      </c>
      <c r="O37" s="250">
        <f>IF('Parade Entries'!$E42="Charity",'Parade Entries'!O42,"")</f>
        <v>0</v>
      </c>
      <c r="P37" s="250">
        <f>IF('Parade Entries'!$E42="Charity",'Parade Entries'!P42,"")</f>
        <v>0</v>
      </c>
      <c r="Q37" s="250">
        <f>IF('Parade Entries'!$E42="Charity",'Parade Entries'!Q42,"")</f>
        <v>0</v>
      </c>
      <c r="R37" s="250" t="str">
        <f>IF('Parade Entries'!$E42="Charity",'Parade Entries'!R42,"")</f>
        <v>Online - Stripe</v>
      </c>
      <c r="S37" s="294">
        <f>IF('Parade Entries'!$E42="Charity",'Parade Entries'!S42,"")</f>
        <v>50</v>
      </c>
      <c r="T37" s="294">
        <f>IF('Parade Entries'!$E42="Charity",'Parade Entries'!U42,"")</f>
        <v>46.75</v>
      </c>
      <c r="U37" s="294">
        <f>IF('Parade Entries'!$E42="Charity",'Parade Entries'!V42,"")</f>
        <v>0</v>
      </c>
      <c r="V37" s="294">
        <f>IF('Parade Entries'!$E42="Charity",'Parade Entries'!T42,"")</f>
        <v>1.75</v>
      </c>
      <c r="W37" s="298">
        <f>IF('Parade Entries'!$E42="Charity",'Parade Entries'!W42,"")</f>
        <v>3.5000000000000003E-2</v>
      </c>
      <c r="X37" s="294">
        <f>IF('Parade Entries'!$E42="Charity",'Parade Entries'!X42,"")</f>
        <v>1.5</v>
      </c>
      <c r="Y37" s="298">
        <f>IF('Parade Entries'!$E42="Charity",'Parade Entries'!Y42,"")</f>
        <v>0.03</v>
      </c>
      <c r="Z37" s="294">
        <f>IF('Parade Entries'!$E42="Charity",'Parade Entries'!Z42,"")</f>
        <v>3.25</v>
      </c>
      <c r="AA37" s="298">
        <f>IF('Parade Entries'!$E42="Charity",'Parade Entries'!AA42,"")</f>
        <v>6.5000000000000002E-2</v>
      </c>
      <c r="AB37" s="250" t="str">
        <f>IF('Parade Entries'!$E42="Charity",'Parade Entries'!AB42,"")</f>
        <v>Rachel Owens</v>
      </c>
      <c r="AC37" s="250" t="str">
        <f>IF('Parade Entries'!$E42="Charity",'Parade Entries'!AC42,"")</f>
        <v>New Site</v>
      </c>
      <c r="AD37" s="250" t="str">
        <f>IF('Parade Entries'!$E42="Charity",'Parade Entries'!AD42,"")</f>
        <v/>
      </c>
    </row>
    <row r="38" spans="2:30" ht="18" x14ac:dyDescent="0.25">
      <c r="B38" s="156" t="str">
        <f>IF('Parade Entries'!$E43="Charity",'Parade Entries'!B43,"")</f>
        <v>Mini O'Beirne Crisis Nursery</v>
      </c>
      <c r="C38" s="250">
        <f>IF('Parade Entries'!$E43="Charity",'Parade Entries'!C43,"")</f>
        <v>46041</v>
      </c>
      <c r="D38" s="250" t="str">
        <f>IF('Parade Entries'!$E43="Charity",'Parade Entries'!D43,"")</f>
        <v>Paid</v>
      </c>
      <c r="E38" s="250" t="str">
        <f>IF('Parade Entries'!$E43="Charity",'Parade Entries'!E43,"")</f>
        <v>Charity</v>
      </c>
      <c r="F38" s="250" t="str">
        <f>IF('Parade Entries'!$E43="Charity",'Parade Entries'!F43,"")</f>
        <v>Emily</v>
      </c>
      <c r="G38" s="250" t="str">
        <f>IF('Parade Entries'!$E43="Charity",'Parade Entries'!G43,"")</f>
        <v>Robbins</v>
      </c>
      <c r="H38" s="250" t="str">
        <f>IF('Parade Entries'!$E43="Charity",'Parade Entries'!H43,"")</f>
        <v>emily@miniobeirne.org</v>
      </c>
      <c r="I38" s="292">
        <f>IF('Parade Entries'!$E43="Charity",'Parade Entries'!I43,"")</f>
        <v>2178609989</v>
      </c>
      <c r="J38" s="250" t="str">
        <f>IF('Parade Entries'!$E43="Charity",'Parade Entries'!J43,"")</f>
        <v>The nursery offers 24-hour free emergency childcare, a basic needs pantry stocked with formula, diapers, and wipes; and family support services designed to break down barriers so families can succeed. MOCN's mission is to prevent child abuse and neglect.</v>
      </c>
      <c r="K38" s="250">
        <f>IF('Parade Entries'!$E43="Charity",'Parade Entries'!K43,"")</f>
        <v>25</v>
      </c>
      <c r="L38" s="250" t="str">
        <f>IF('Parade Entries'!$E43="Charity",'Parade Entries'!L43,"")</f>
        <v>No Notes</v>
      </c>
      <c r="M38" s="293">
        <f>IF('Parade Entries'!$E43="Charity",'Parade Entries'!M43,"")</f>
        <v>0</v>
      </c>
      <c r="N38" s="250" t="str">
        <f>IF('Parade Entries'!$E43="Charity",'Parade Entries'!N43,"")</f>
        <v>No</v>
      </c>
      <c r="O38" s="250">
        <f>IF('Parade Entries'!$E43="Charity",'Parade Entries'!O43,"")</f>
        <v>0</v>
      </c>
      <c r="P38" s="250">
        <f>IF('Parade Entries'!$E43="Charity",'Parade Entries'!P43,"")</f>
        <v>0</v>
      </c>
      <c r="Q38" s="250">
        <f>IF('Parade Entries'!$E43="Charity",'Parade Entries'!Q43,"")</f>
        <v>0</v>
      </c>
      <c r="R38" s="250" t="str">
        <f>IF('Parade Entries'!$E43="Charity",'Parade Entries'!R43,"")</f>
        <v>Online - Stripe</v>
      </c>
      <c r="S38" s="294">
        <f>IF('Parade Entries'!$E43="Charity",'Parade Entries'!S43,"")</f>
        <v>50</v>
      </c>
      <c r="T38" s="294">
        <f>IF('Parade Entries'!$E43="Charity",'Parade Entries'!U43,"")</f>
        <v>46.75</v>
      </c>
      <c r="U38" s="294">
        <f>IF('Parade Entries'!$E43="Charity",'Parade Entries'!V43,"")</f>
        <v>0</v>
      </c>
      <c r="V38" s="294">
        <f>IF('Parade Entries'!$E43="Charity",'Parade Entries'!T43,"")</f>
        <v>1.75</v>
      </c>
      <c r="W38" s="298">
        <f>IF('Parade Entries'!$E43="Charity",'Parade Entries'!W43,"")</f>
        <v>3.5000000000000003E-2</v>
      </c>
      <c r="X38" s="294">
        <f>IF('Parade Entries'!$E43="Charity",'Parade Entries'!X43,"")</f>
        <v>1.5</v>
      </c>
      <c r="Y38" s="298">
        <f>IF('Parade Entries'!$E43="Charity",'Parade Entries'!Y43,"")</f>
        <v>0.03</v>
      </c>
      <c r="Z38" s="294">
        <f>IF('Parade Entries'!$E43="Charity",'Parade Entries'!Z43,"")</f>
        <v>3.25</v>
      </c>
      <c r="AA38" s="298">
        <f>IF('Parade Entries'!$E43="Charity",'Parade Entries'!AA43,"")</f>
        <v>6.5000000000000002E-2</v>
      </c>
      <c r="AB38" s="250" t="str">
        <f>IF('Parade Entries'!$E43="Charity",'Parade Entries'!AB43,"")</f>
        <v>Emily Robbins</v>
      </c>
      <c r="AC38" s="250" t="str">
        <f>IF('Parade Entries'!$E43="Charity",'Parade Entries'!AC43,"")</f>
        <v>New Site</v>
      </c>
      <c r="AD38" s="250" t="str">
        <f>IF('Parade Entries'!$E43="Charity",'Parade Entries'!AD43,"")</f>
        <v/>
      </c>
    </row>
    <row r="39" spans="2:30" ht="18" x14ac:dyDescent="0.25">
      <c r="B39" s="156" t="str">
        <f>IF('Parade Entries'!$E44="Charity",'Parade Entries'!B44,"")</f>
        <v>Fat Ass 5K and Street Party for Charity</v>
      </c>
      <c r="C39" s="250">
        <f>IF('Parade Entries'!$E44="Charity",'Parade Entries'!C44,"")</f>
        <v>46042</v>
      </c>
      <c r="D39" s="250" t="str">
        <f>IF('Parade Entries'!$E44="Charity",'Parade Entries'!D44,"")</f>
        <v>Paid</v>
      </c>
      <c r="E39" s="250" t="str">
        <f>IF('Parade Entries'!$E44="Charity",'Parade Entries'!E44,"")</f>
        <v>Charity</v>
      </c>
      <c r="F39" s="250" t="str">
        <f>IF('Parade Entries'!$E44="Charity",'Parade Entries'!F44,"")</f>
        <v>Kim</v>
      </c>
      <c r="G39" s="250" t="str">
        <f>IF('Parade Entries'!$E44="Charity",'Parade Entries'!G44,"")</f>
        <v>Johnson</v>
      </c>
      <c r="H39" s="250" t="str">
        <f>IF('Parade Entries'!$E44="Charity",'Parade Entries'!H44,"")</f>
        <v>kkjohn3@yahoo.com</v>
      </c>
      <c r="I39" s="292">
        <f>IF('Parade Entries'!$E44="Charity",'Parade Entries'!I44,"")</f>
        <v>2174149189</v>
      </c>
      <c r="J39" s="250" t="str">
        <f>IF('Parade Entries'!$E44="Charity",'Parade Entries'!J44,"")</f>
        <v>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v>
      </c>
      <c r="K39" s="250">
        <f>IF('Parade Entries'!$E44="Charity",'Parade Entries'!K44,"")</f>
        <v>40</v>
      </c>
      <c r="L39" s="250" t="str">
        <f>IF('Parade Entries'!$E44="Charity",'Parade Entries'!L44,"")</f>
        <v>Music is from Speakers in a truck</v>
      </c>
      <c r="M39" s="293">
        <f>IF('Parade Entries'!$E44="Charity",'Parade Entries'!M44,"")</f>
        <v>0</v>
      </c>
      <c r="N39" s="250" t="str">
        <f>IF('Parade Entries'!$E44="Charity",'Parade Entries'!N44,"")</f>
        <v>Yes</v>
      </c>
      <c r="O39" s="250">
        <f>IF('Parade Entries'!$E44="Charity",'Parade Entries'!O44,"")</f>
        <v>1</v>
      </c>
      <c r="P39" s="250">
        <f>IF('Parade Entries'!$E44="Charity",'Parade Entries'!P44,"")</f>
        <v>0</v>
      </c>
      <c r="Q39" s="250" t="str">
        <f>IF('Parade Entries'!$E44="Charity",'Parade Entries'!Q44,"")</f>
        <v>Truck</v>
      </c>
      <c r="R39" s="250" t="str">
        <f>IF('Parade Entries'!$E44="Charity",'Parade Entries'!R44,"")</f>
        <v>Online - Stripe</v>
      </c>
      <c r="S39" s="294">
        <f>IF('Parade Entries'!$E44="Charity",'Parade Entries'!S44,"")</f>
        <v>50</v>
      </c>
      <c r="T39" s="294">
        <f>IF('Parade Entries'!$E44="Charity",'Parade Entries'!U44,"")</f>
        <v>46.75</v>
      </c>
      <c r="U39" s="294">
        <f>IF('Parade Entries'!$E44="Charity",'Parade Entries'!V44,"")</f>
        <v>0</v>
      </c>
      <c r="V39" s="294">
        <f>IF('Parade Entries'!$E44="Charity",'Parade Entries'!T44,"")</f>
        <v>1.75</v>
      </c>
      <c r="W39" s="298">
        <f>IF('Parade Entries'!$E44="Charity",'Parade Entries'!W44,"")</f>
        <v>3.5000000000000003E-2</v>
      </c>
      <c r="X39" s="294">
        <f>IF('Parade Entries'!$E44="Charity",'Parade Entries'!X44,"")</f>
        <v>1.5</v>
      </c>
      <c r="Y39" s="298">
        <f>IF('Parade Entries'!$E44="Charity",'Parade Entries'!Y44,"")</f>
        <v>0.03</v>
      </c>
      <c r="Z39" s="294">
        <f>IF('Parade Entries'!$E44="Charity",'Parade Entries'!Z44,"")</f>
        <v>3.25</v>
      </c>
      <c r="AA39" s="298">
        <f>IF('Parade Entries'!$E44="Charity",'Parade Entries'!AA44,"")</f>
        <v>6.5000000000000002E-2</v>
      </c>
      <c r="AB39" s="250" t="str">
        <f>IF('Parade Entries'!$E44="Charity",'Parade Entries'!AB44,"")</f>
        <v>Kim Johnson</v>
      </c>
      <c r="AC39" s="250" t="str">
        <f>IF('Parade Entries'!$E44="Charity",'Parade Entries'!AC44,"")</f>
        <v>New Site</v>
      </c>
      <c r="AD39" s="250" t="str">
        <f>IF('Parade Entries'!$E44="Charity",'Parade Entries'!AD44,"")</f>
        <v/>
      </c>
    </row>
    <row r="40" spans="2:30" ht="18" x14ac:dyDescent="0.25">
      <c r="B40" s="156" t="str">
        <f>IF('Parade Entries'!$E45="Charity",'Parade Entries'!B45,"")</f>
        <v/>
      </c>
      <c r="C40" s="250" t="str">
        <f>IF('Parade Entries'!$E45="Charity",'Parade Entries'!C45,"")</f>
        <v/>
      </c>
      <c r="D40" s="250" t="str">
        <f>IF('Parade Entries'!$E45="Charity",'Parade Entries'!D45,"")</f>
        <v/>
      </c>
      <c r="E40" s="250" t="str">
        <f>IF('Parade Entries'!$E45="Charity",'Parade Entries'!E45,"")</f>
        <v/>
      </c>
      <c r="F40" s="250" t="str">
        <f>IF('Parade Entries'!$E45="Charity",'Parade Entries'!F45,"")</f>
        <v/>
      </c>
      <c r="G40" s="250" t="str">
        <f>IF('Parade Entries'!$E45="Charity",'Parade Entries'!G45,"")</f>
        <v/>
      </c>
      <c r="H40" s="250" t="str">
        <f>IF('Parade Entries'!$E45="Charity",'Parade Entries'!H45,"")</f>
        <v/>
      </c>
      <c r="I40" s="292" t="str">
        <f>IF('Parade Entries'!$E45="Charity",'Parade Entries'!I45,"")</f>
        <v/>
      </c>
      <c r="J40" s="250" t="str">
        <f>IF('Parade Entries'!$E45="Charity",'Parade Entries'!J45,"")</f>
        <v/>
      </c>
      <c r="K40" s="250" t="str">
        <f>IF('Parade Entries'!$E45="Charity",'Parade Entries'!K45,"")</f>
        <v/>
      </c>
      <c r="L40" s="250" t="str">
        <f>IF('Parade Entries'!$E45="Charity",'Parade Entries'!L45,"")</f>
        <v/>
      </c>
      <c r="M40" s="293" t="str">
        <f>IF('Parade Entries'!$E45="Charity",'Parade Entries'!M45,"")</f>
        <v/>
      </c>
      <c r="N40" s="250" t="str">
        <f>IF('Parade Entries'!$E45="Charity",'Parade Entries'!N45,"")</f>
        <v/>
      </c>
      <c r="O40" s="250" t="str">
        <f>IF('Parade Entries'!$E45="Charity",'Parade Entries'!O45,"")</f>
        <v/>
      </c>
      <c r="P40" s="250" t="str">
        <f>IF('Parade Entries'!$E45="Charity",'Parade Entries'!P45,"")</f>
        <v/>
      </c>
      <c r="Q40" s="250" t="str">
        <f>IF('Parade Entries'!$E45="Charity",'Parade Entries'!Q45,"")</f>
        <v/>
      </c>
      <c r="R40" s="250" t="str">
        <f>IF('Parade Entries'!$E45="Charity",'Parade Entries'!R45,"")</f>
        <v/>
      </c>
      <c r="S40" s="294" t="str">
        <f>IF('Parade Entries'!$E45="Charity",'Parade Entries'!S45,"")</f>
        <v/>
      </c>
      <c r="T40" s="294" t="str">
        <f>IF('Parade Entries'!$E45="Charity",'Parade Entries'!U45,"")</f>
        <v/>
      </c>
      <c r="U40" s="294" t="str">
        <f>IF('Parade Entries'!$E45="Charity",'Parade Entries'!V45,"")</f>
        <v/>
      </c>
      <c r="V40" s="294" t="str">
        <f>IF('Parade Entries'!$E45="Charity",'Parade Entries'!T45,"")</f>
        <v/>
      </c>
      <c r="W40" s="298" t="str">
        <f>IF('Parade Entries'!$E45="Charity",'Parade Entries'!W45,"")</f>
        <v/>
      </c>
      <c r="X40" s="294" t="str">
        <f>IF('Parade Entries'!$E45="Charity",'Parade Entries'!X45,"")</f>
        <v/>
      </c>
      <c r="Y40" s="298" t="str">
        <f>IF('Parade Entries'!$E45="Charity",'Parade Entries'!Y45,"")</f>
        <v/>
      </c>
      <c r="Z40" s="294" t="str">
        <f>IF('Parade Entries'!$E45="Charity",'Parade Entries'!Z45,"")</f>
        <v/>
      </c>
      <c r="AA40" s="298" t="str">
        <f>IF('Parade Entries'!$E45="Charity",'Parade Entries'!AA45,"")</f>
        <v/>
      </c>
      <c r="AB40" s="250" t="str">
        <f>IF('Parade Entries'!$E45="Charity",'Parade Entries'!AB45,"")</f>
        <v/>
      </c>
      <c r="AC40" s="250" t="str">
        <f>IF('Parade Entries'!$E45="Charity",'Parade Entries'!AC45,"")</f>
        <v/>
      </c>
      <c r="AD40" s="250" t="str">
        <f>IF('Parade Entries'!$E45="Charity",'Parade Entries'!AD45,"")</f>
        <v/>
      </c>
    </row>
    <row r="41" spans="2:30" ht="18" x14ac:dyDescent="0.25">
      <c r="B41" s="156" t="str">
        <f>IF('Parade Entries'!$E46="Charity",'Parade Entries'!B46,"")</f>
        <v/>
      </c>
      <c r="C41" s="250" t="str">
        <f>IF('Parade Entries'!$E46="Charity",'Parade Entries'!C46,"")</f>
        <v/>
      </c>
      <c r="D41" s="250" t="str">
        <f>IF('Parade Entries'!$E46="Charity",'Parade Entries'!D46,"")</f>
        <v/>
      </c>
      <c r="E41" s="250" t="str">
        <f>IF('Parade Entries'!$E46="Charity",'Parade Entries'!E46,"")</f>
        <v/>
      </c>
      <c r="F41" s="250" t="str">
        <f>IF('Parade Entries'!$E46="Charity",'Parade Entries'!F46,"")</f>
        <v/>
      </c>
      <c r="G41" s="250" t="str">
        <f>IF('Parade Entries'!$E46="Charity",'Parade Entries'!G46,"")</f>
        <v/>
      </c>
      <c r="H41" s="250" t="str">
        <f>IF('Parade Entries'!$E46="Charity",'Parade Entries'!H46,"")</f>
        <v/>
      </c>
      <c r="I41" s="292" t="str">
        <f>IF('Parade Entries'!$E46="Charity",'Parade Entries'!I46,"")</f>
        <v/>
      </c>
      <c r="J41" s="250" t="str">
        <f>IF('Parade Entries'!$E46="Charity",'Parade Entries'!J46,"")</f>
        <v/>
      </c>
      <c r="K41" s="250" t="str">
        <f>IF('Parade Entries'!$E46="Charity",'Parade Entries'!K46,"")</f>
        <v/>
      </c>
      <c r="L41" s="250" t="str">
        <f>IF('Parade Entries'!$E46="Charity",'Parade Entries'!L46,"")</f>
        <v/>
      </c>
      <c r="M41" s="293" t="str">
        <f>IF('Parade Entries'!$E46="Charity",'Parade Entries'!M46,"")</f>
        <v/>
      </c>
      <c r="N41" s="250" t="str">
        <f>IF('Parade Entries'!$E46="Charity",'Parade Entries'!N46,"")</f>
        <v/>
      </c>
      <c r="O41" s="250" t="str">
        <f>IF('Parade Entries'!$E46="Charity",'Parade Entries'!O46,"")</f>
        <v/>
      </c>
      <c r="P41" s="250" t="str">
        <f>IF('Parade Entries'!$E46="Charity",'Parade Entries'!P46,"")</f>
        <v/>
      </c>
      <c r="Q41" s="250" t="str">
        <f>IF('Parade Entries'!$E46="Charity",'Parade Entries'!Q46,"")</f>
        <v/>
      </c>
      <c r="R41" s="250" t="str">
        <f>IF('Parade Entries'!$E46="Charity",'Parade Entries'!R46,"")</f>
        <v/>
      </c>
      <c r="S41" s="294" t="str">
        <f>IF('Parade Entries'!$E46="Charity",'Parade Entries'!S46,"")</f>
        <v/>
      </c>
      <c r="T41" s="294" t="str">
        <f>IF('Parade Entries'!$E46="Charity",'Parade Entries'!U46,"")</f>
        <v/>
      </c>
      <c r="U41" s="294" t="str">
        <f>IF('Parade Entries'!$E46="Charity",'Parade Entries'!V46,"")</f>
        <v/>
      </c>
      <c r="V41" s="294" t="str">
        <f>IF('Parade Entries'!$E46="Charity",'Parade Entries'!T46,"")</f>
        <v/>
      </c>
      <c r="W41" s="298" t="str">
        <f>IF('Parade Entries'!$E46="Charity",'Parade Entries'!W46,"")</f>
        <v/>
      </c>
      <c r="X41" s="294" t="str">
        <f>IF('Parade Entries'!$E46="Charity",'Parade Entries'!X46,"")</f>
        <v/>
      </c>
      <c r="Y41" s="298" t="str">
        <f>IF('Parade Entries'!$E46="Charity",'Parade Entries'!Y46,"")</f>
        <v/>
      </c>
      <c r="Z41" s="294" t="str">
        <f>IF('Parade Entries'!$E46="Charity",'Parade Entries'!Z46,"")</f>
        <v/>
      </c>
      <c r="AA41" s="298" t="str">
        <f>IF('Parade Entries'!$E46="Charity",'Parade Entries'!AA46,"")</f>
        <v/>
      </c>
      <c r="AB41" s="250" t="str">
        <f>IF('Parade Entries'!$E46="Charity",'Parade Entries'!AB46,"")</f>
        <v/>
      </c>
      <c r="AC41" s="250" t="str">
        <f>IF('Parade Entries'!$E46="Charity",'Parade Entries'!AC46,"")</f>
        <v/>
      </c>
      <c r="AD41" s="250" t="str">
        <f>IF('Parade Entries'!$E46="Charity",'Parade Entries'!AD46,"")</f>
        <v/>
      </c>
    </row>
    <row r="42" spans="2:30" ht="18" x14ac:dyDescent="0.25">
      <c r="B42" s="156" t="str">
        <f>IF('Parade Entries'!$E47="Charity",'Parade Entries'!B47,"")</f>
        <v>St. Patrick Catholic School</v>
      </c>
      <c r="C42" s="250">
        <f>IF('Parade Entries'!$E47="Charity",'Parade Entries'!C47,"")</f>
        <v>46043</v>
      </c>
      <c r="D42" s="250" t="str">
        <f>IF('Parade Entries'!$E47="Charity",'Parade Entries'!D47,"")</f>
        <v>WAIVED</v>
      </c>
      <c r="E42" s="250" t="str">
        <f>IF('Parade Entries'!$E47="Charity",'Parade Entries'!E47,"")</f>
        <v>Charity</v>
      </c>
      <c r="F42" s="250" t="str">
        <f>IF('Parade Entries'!$E47="Charity",'Parade Entries'!F47,"")</f>
        <v>Kris</v>
      </c>
      <c r="G42" s="250" t="str">
        <f>IF('Parade Entries'!$E47="Charity",'Parade Entries'!G47,"")</f>
        <v>Cavanagh</v>
      </c>
      <c r="H42" s="250" t="str">
        <f>IF('Parade Entries'!$E47="Charity",'Parade Entries'!H47,"")</f>
        <v>kcavanagh@st-patrick.org</v>
      </c>
      <c r="I42" s="292">
        <f>IF('Parade Entries'!$E47="Charity",'Parade Entries'!I47,"")</f>
        <v>2173417724</v>
      </c>
      <c r="J42" s="250" t="str">
        <f>IF('Parade Entries'!$E47="Charity",'Parade Entries'!J47,"")</f>
        <v>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v>
      </c>
      <c r="K42" s="250">
        <f>IF('Parade Entries'!$E47="Charity",'Parade Entries'!K47,"")</f>
        <v>25</v>
      </c>
      <c r="L42" s="250" t="str">
        <f>IF('Parade Entries'!$E47="Charity",'Parade Entries'!L47,"")</f>
        <v>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v>
      </c>
      <c r="M42" s="293" t="str">
        <f>IF('Parade Entries'!$E47="Charity",'Parade Entries'!M47,"")</f>
        <v>No</v>
      </c>
      <c r="N42" s="250">
        <f>IF('Parade Entries'!$E47="Charity",'Parade Entries'!N47,"")</f>
        <v>0</v>
      </c>
      <c r="O42" s="250">
        <f>IF('Parade Entries'!$E47="Charity",'Parade Entries'!O47,"")</f>
        <v>1</v>
      </c>
      <c r="P42" s="250">
        <f>IF('Parade Entries'!$E47="Charity",'Parade Entries'!P47,"")</f>
        <v>0</v>
      </c>
      <c r="Q42" s="250" t="str">
        <f>IF('Parade Entries'!$E47="Charity",'Parade Entries'!Q47,"")</f>
        <v>Convertible</v>
      </c>
      <c r="R42" s="250" t="str">
        <f>IF('Parade Entries'!$E47="Charity",'Parade Entries'!R47,"")</f>
        <v>WAIVED</v>
      </c>
      <c r="S42" s="294">
        <f>IF('Parade Entries'!$E47="Charity",'Parade Entries'!S47,"")</f>
        <v>50</v>
      </c>
      <c r="T42" s="294">
        <f>IF('Parade Entries'!$E47="Charity",'Parade Entries'!U47,"")</f>
        <v>0</v>
      </c>
      <c r="U42" s="294">
        <f>IF('Parade Entries'!$E47="Charity",'Parade Entries'!V47,"")</f>
        <v>0</v>
      </c>
      <c r="V42" s="294">
        <f>IF('Parade Entries'!$E47="Charity",'Parade Entries'!T47,"")</f>
        <v>0</v>
      </c>
      <c r="W42" s="298" t="str">
        <f>IF('Parade Entries'!$E47="Charity",'Parade Entries'!W47,"")</f>
        <v/>
      </c>
      <c r="X42" s="294">
        <f>IF('Parade Entries'!$E47="Charity",'Parade Entries'!X47,"")</f>
        <v>0</v>
      </c>
      <c r="Y42" s="298" t="str">
        <f>IF('Parade Entries'!$E47="Charity",'Parade Entries'!Y47,"")</f>
        <v/>
      </c>
      <c r="Z42" s="294">
        <f>IF('Parade Entries'!$E47="Charity",'Parade Entries'!Z47,"")</f>
        <v>0</v>
      </c>
      <c r="AA42" s="298">
        <f>IF('Parade Entries'!$E47="Charity",'Parade Entries'!AA47,"")</f>
        <v>0</v>
      </c>
      <c r="AB42" s="250" t="str">
        <f>IF('Parade Entries'!$E47="Charity",'Parade Entries'!AB47,"")</f>
        <v>Kris Cavanagh</v>
      </c>
      <c r="AC42" s="250" t="str">
        <f>IF('Parade Entries'!$E47="Charity",'Parade Entries'!AC47,"")</f>
        <v>New Site</v>
      </c>
      <c r="AD42" s="250" t="str">
        <f>IF('Parade Entries'!$E47="Charity",'Parade Entries'!AD47,"")</f>
        <v/>
      </c>
    </row>
    <row r="43" spans="2:30" ht="18" x14ac:dyDescent="0.25">
      <c r="B43" s="156" t="str">
        <f>IF('Parade Entries'!$E48="Charity",'Parade Entries'!B48,"")</f>
        <v>Springfield BMX Raceway</v>
      </c>
      <c r="C43" s="250">
        <f>IF('Parade Entries'!$E48="Charity",'Parade Entries'!C48,"")</f>
        <v>46044</v>
      </c>
      <c r="D43" s="250" t="str">
        <f>IF('Parade Entries'!$E48="Charity",'Parade Entries'!D48,"")</f>
        <v>Paid</v>
      </c>
      <c r="E43" s="250" t="str">
        <f>IF('Parade Entries'!$E48="Charity",'Parade Entries'!E48,"")</f>
        <v>Charity</v>
      </c>
      <c r="F43" s="250" t="str">
        <f>IF('Parade Entries'!$E48="Charity",'Parade Entries'!F48,"")</f>
        <v>Nicholas</v>
      </c>
      <c r="G43" s="250" t="str">
        <f>IF('Parade Entries'!$E48="Charity",'Parade Entries'!G48,"")</f>
        <v>Nguyen</v>
      </c>
      <c r="H43" s="250" t="str">
        <f>IF('Parade Entries'!$E48="Charity",'Parade Entries'!H48,"")</f>
        <v>nicnguyen81@gmail.com</v>
      </c>
      <c r="I43" s="292">
        <f>IF('Parade Entries'!$E48="Charity",'Parade Entries'!I48,"")</f>
        <v>2176529166</v>
      </c>
      <c r="J43" s="250" t="str">
        <f>IF('Parade Entries'!$E48="Charity",'Parade Entries'!J48,"")</f>
        <v>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v>
      </c>
      <c r="K43" s="250">
        <f>IF('Parade Entries'!$E48="Charity",'Parade Entries'!K48,"")</f>
        <v>30</v>
      </c>
      <c r="L43" s="250" t="str">
        <f>IF('Parade Entries'!$E48="Charity",'Parade Entries'!L48,"")</f>
        <v>No Notes</v>
      </c>
      <c r="M43" s="293">
        <f>IF('Parade Entries'!$E48="Charity",'Parade Entries'!M48,"")</f>
        <v>0</v>
      </c>
      <c r="N43" s="250" t="str">
        <f>IF('Parade Entries'!$E48="Charity",'Parade Entries'!N48,"")</f>
        <v>PA system</v>
      </c>
      <c r="O43" s="250">
        <f>IF('Parade Entries'!$E48="Charity",'Parade Entries'!O48,"")</f>
        <v>1</v>
      </c>
      <c r="P43" s="250">
        <f>IF('Parade Entries'!$E48="Charity",'Parade Entries'!P48,"")</f>
        <v>1</v>
      </c>
      <c r="Q43" s="250" t="str">
        <f>IF('Parade Entries'!$E48="Charity",'Parade Entries'!Q48,"")</f>
        <v>Van with Float</v>
      </c>
      <c r="R43" s="250" t="str">
        <f>IF('Parade Entries'!$E48="Charity",'Parade Entries'!R48,"")</f>
        <v>Online - Stripe</v>
      </c>
      <c r="S43" s="294">
        <f>IF('Parade Entries'!$E48="Charity",'Parade Entries'!S48,"")</f>
        <v>50</v>
      </c>
      <c r="T43" s="294">
        <f>IF('Parade Entries'!$E48="Charity",'Parade Entries'!U48,"")</f>
        <v>46.75</v>
      </c>
      <c r="U43" s="294">
        <f>IF('Parade Entries'!$E48="Charity",'Parade Entries'!V48,"")</f>
        <v>0</v>
      </c>
      <c r="V43" s="294">
        <f>IF('Parade Entries'!$E48="Charity",'Parade Entries'!T48,"")</f>
        <v>1.75</v>
      </c>
      <c r="W43" s="298">
        <f>IF('Parade Entries'!$E48="Charity",'Parade Entries'!W48,"")</f>
        <v>3.5000000000000003E-2</v>
      </c>
      <c r="X43" s="294">
        <f>IF('Parade Entries'!$E48="Charity",'Parade Entries'!X48,"")</f>
        <v>1.5</v>
      </c>
      <c r="Y43" s="298">
        <f>IF('Parade Entries'!$E48="Charity",'Parade Entries'!Y48,"")</f>
        <v>0.03</v>
      </c>
      <c r="Z43" s="294">
        <f>IF('Parade Entries'!$E48="Charity",'Parade Entries'!Z48,"")</f>
        <v>3.25</v>
      </c>
      <c r="AA43" s="298">
        <f>IF('Parade Entries'!$E48="Charity",'Parade Entries'!AA48,"")</f>
        <v>6.5000000000000002E-2</v>
      </c>
      <c r="AB43" s="250" t="str">
        <f>IF('Parade Entries'!$E48="Charity",'Parade Entries'!AB48,"")</f>
        <v>Nicholas Nguyen</v>
      </c>
      <c r="AC43" s="250" t="str">
        <f>IF('Parade Entries'!$E48="Charity",'Parade Entries'!AC48,"")</f>
        <v>New Site</v>
      </c>
      <c r="AD43" s="250" t="str">
        <f>IF('Parade Entries'!$E48="Charity",'Parade Entries'!AD48,"")</f>
        <v/>
      </c>
    </row>
    <row r="44" spans="2:30" ht="18" x14ac:dyDescent="0.25">
      <c r="B44" s="156" t="str">
        <f>IF('Parade Entries'!$E49="Charity",'Parade Entries'!B49,"")</f>
        <v/>
      </c>
      <c r="C44" s="250" t="str">
        <f>IF('Parade Entries'!$E49="Charity",'Parade Entries'!C49,"")</f>
        <v/>
      </c>
      <c r="D44" s="250" t="str">
        <f>IF('Parade Entries'!$E49="Charity",'Parade Entries'!D49,"")</f>
        <v/>
      </c>
      <c r="E44" s="250" t="str">
        <f>IF('Parade Entries'!$E49="Charity",'Parade Entries'!E49,"")</f>
        <v/>
      </c>
      <c r="F44" s="250" t="str">
        <f>IF('Parade Entries'!$E49="Charity",'Parade Entries'!F49,"")</f>
        <v/>
      </c>
      <c r="G44" s="250" t="str">
        <f>IF('Parade Entries'!$E49="Charity",'Parade Entries'!G49,"")</f>
        <v/>
      </c>
      <c r="H44" s="250" t="str">
        <f>IF('Parade Entries'!$E49="Charity",'Parade Entries'!H49,"")</f>
        <v/>
      </c>
      <c r="I44" s="292" t="str">
        <f>IF('Parade Entries'!$E49="Charity",'Parade Entries'!I49,"")</f>
        <v/>
      </c>
      <c r="J44" s="250" t="str">
        <f>IF('Parade Entries'!$E49="Charity",'Parade Entries'!J49,"")</f>
        <v/>
      </c>
      <c r="K44" s="250" t="str">
        <f>IF('Parade Entries'!$E49="Charity",'Parade Entries'!K49,"")</f>
        <v/>
      </c>
      <c r="L44" s="250" t="str">
        <f>IF('Parade Entries'!$E49="Charity",'Parade Entries'!L49,"")</f>
        <v/>
      </c>
      <c r="M44" s="293" t="str">
        <f>IF('Parade Entries'!$E49="Charity",'Parade Entries'!M49,"")</f>
        <v/>
      </c>
      <c r="N44" s="250" t="str">
        <f>IF('Parade Entries'!$E49="Charity",'Parade Entries'!N49,"")</f>
        <v/>
      </c>
      <c r="O44" s="250" t="str">
        <f>IF('Parade Entries'!$E49="Charity",'Parade Entries'!O49,"")</f>
        <v/>
      </c>
      <c r="P44" s="250" t="str">
        <f>IF('Parade Entries'!$E49="Charity",'Parade Entries'!P49,"")</f>
        <v/>
      </c>
      <c r="Q44" s="250" t="str">
        <f>IF('Parade Entries'!$E49="Charity",'Parade Entries'!Q49,"")</f>
        <v/>
      </c>
      <c r="R44" s="250" t="str">
        <f>IF('Parade Entries'!$E49="Charity",'Parade Entries'!R49,"")</f>
        <v/>
      </c>
      <c r="S44" s="294" t="str">
        <f>IF('Parade Entries'!$E49="Charity",'Parade Entries'!S49,"")</f>
        <v/>
      </c>
      <c r="T44" s="294" t="str">
        <f>IF('Parade Entries'!$E49="Charity",'Parade Entries'!U49,"")</f>
        <v/>
      </c>
      <c r="U44" s="294" t="str">
        <f>IF('Parade Entries'!$E49="Charity",'Parade Entries'!V49,"")</f>
        <v/>
      </c>
      <c r="V44" s="294" t="str">
        <f>IF('Parade Entries'!$E49="Charity",'Parade Entries'!T49,"")</f>
        <v/>
      </c>
      <c r="W44" s="298" t="str">
        <f>IF('Parade Entries'!$E49="Charity",'Parade Entries'!W49,"")</f>
        <v/>
      </c>
      <c r="X44" s="294" t="str">
        <f>IF('Parade Entries'!$E49="Charity",'Parade Entries'!X49,"")</f>
        <v/>
      </c>
      <c r="Y44" s="298" t="str">
        <f>IF('Parade Entries'!$E49="Charity",'Parade Entries'!Y49,"")</f>
        <v/>
      </c>
      <c r="Z44" s="294" t="str">
        <f>IF('Parade Entries'!$E49="Charity",'Parade Entries'!Z49,"")</f>
        <v/>
      </c>
      <c r="AA44" s="298" t="str">
        <f>IF('Parade Entries'!$E49="Charity",'Parade Entries'!AA49,"")</f>
        <v/>
      </c>
      <c r="AB44" s="250" t="str">
        <f>IF('Parade Entries'!$E49="Charity",'Parade Entries'!AB49,"")</f>
        <v/>
      </c>
      <c r="AC44" s="250" t="str">
        <f>IF('Parade Entries'!$E49="Charity",'Parade Entries'!AC49,"")</f>
        <v/>
      </c>
      <c r="AD44" s="250" t="str">
        <f>IF('Parade Entries'!$E49="Charity",'Parade Entries'!AD49,"")</f>
        <v/>
      </c>
    </row>
    <row r="45" spans="2:30" ht="18" x14ac:dyDescent="0.25">
      <c r="B45" s="156" t="str">
        <f>IF('Parade Entries'!$E50="Charity",'Parade Entries'!B50,"")</f>
        <v/>
      </c>
      <c r="C45" s="250" t="str">
        <f>IF('Parade Entries'!$E50="Charity",'Parade Entries'!C50,"")</f>
        <v/>
      </c>
      <c r="D45" s="250" t="str">
        <f>IF('Parade Entries'!$E50="Charity",'Parade Entries'!D50,"")</f>
        <v/>
      </c>
      <c r="E45" s="250" t="str">
        <f>IF('Parade Entries'!$E50="Charity",'Parade Entries'!E50,"")</f>
        <v/>
      </c>
      <c r="F45" s="250" t="str">
        <f>IF('Parade Entries'!$E50="Charity",'Parade Entries'!F50,"")</f>
        <v/>
      </c>
      <c r="G45" s="250" t="str">
        <f>IF('Parade Entries'!$E50="Charity",'Parade Entries'!G50,"")</f>
        <v/>
      </c>
      <c r="H45" s="250" t="str">
        <f>IF('Parade Entries'!$E50="Charity",'Parade Entries'!H50,"")</f>
        <v/>
      </c>
      <c r="I45" s="292" t="str">
        <f>IF('Parade Entries'!$E50="Charity",'Parade Entries'!I50,"")</f>
        <v/>
      </c>
      <c r="J45" s="250" t="str">
        <f>IF('Parade Entries'!$E50="Charity",'Parade Entries'!J50,"")</f>
        <v/>
      </c>
      <c r="K45" s="250" t="str">
        <f>IF('Parade Entries'!$E50="Charity",'Parade Entries'!K50,"")</f>
        <v/>
      </c>
      <c r="L45" s="250" t="str">
        <f>IF('Parade Entries'!$E50="Charity",'Parade Entries'!L50,"")</f>
        <v/>
      </c>
      <c r="M45" s="293" t="str">
        <f>IF('Parade Entries'!$E50="Charity",'Parade Entries'!M50,"")</f>
        <v/>
      </c>
      <c r="N45" s="250" t="str">
        <f>IF('Parade Entries'!$E50="Charity",'Parade Entries'!N50,"")</f>
        <v/>
      </c>
      <c r="O45" s="250" t="str">
        <f>IF('Parade Entries'!$E50="Charity",'Parade Entries'!O50,"")</f>
        <v/>
      </c>
      <c r="P45" s="250" t="str">
        <f>IF('Parade Entries'!$E50="Charity",'Parade Entries'!P50,"")</f>
        <v/>
      </c>
      <c r="Q45" s="250" t="str">
        <f>IF('Parade Entries'!$E50="Charity",'Parade Entries'!Q50,"")</f>
        <v/>
      </c>
      <c r="R45" s="250" t="str">
        <f>IF('Parade Entries'!$E50="Charity",'Parade Entries'!R50,"")</f>
        <v/>
      </c>
      <c r="S45" s="294" t="str">
        <f>IF('Parade Entries'!$E50="Charity",'Parade Entries'!S50,"")</f>
        <v/>
      </c>
      <c r="T45" s="294" t="str">
        <f>IF('Parade Entries'!$E50="Charity",'Parade Entries'!U50,"")</f>
        <v/>
      </c>
      <c r="U45" s="294" t="str">
        <f>IF('Parade Entries'!$E50="Charity",'Parade Entries'!V50,"")</f>
        <v/>
      </c>
      <c r="V45" s="294" t="str">
        <f>IF('Parade Entries'!$E50="Charity",'Parade Entries'!T50,"")</f>
        <v/>
      </c>
      <c r="W45" s="298" t="str">
        <f>IF('Parade Entries'!$E50="Charity",'Parade Entries'!W50,"")</f>
        <v/>
      </c>
      <c r="X45" s="294" t="str">
        <f>IF('Parade Entries'!$E50="Charity",'Parade Entries'!X50,"")</f>
        <v/>
      </c>
      <c r="Y45" s="298" t="str">
        <f>IF('Parade Entries'!$E50="Charity",'Parade Entries'!Y50,"")</f>
        <v/>
      </c>
      <c r="Z45" s="294" t="str">
        <f>IF('Parade Entries'!$E50="Charity",'Parade Entries'!Z50,"")</f>
        <v/>
      </c>
      <c r="AA45" s="298" t="str">
        <f>IF('Parade Entries'!$E50="Charity",'Parade Entries'!AA50,"")</f>
        <v/>
      </c>
      <c r="AB45" s="250" t="str">
        <f>IF('Parade Entries'!$E50="Charity",'Parade Entries'!AB50,"")</f>
        <v/>
      </c>
      <c r="AC45" s="250" t="str">
        <f>IF('Parade Entries'!$E50="Charity",'Parade Entries'!AC50,"")</f>
        <v/>
      </c>
      <c r="AD45" s="250" t="str">
        <f>IF('Parade Entries'!$E50="Charity",'Parade Entries'!AD50,"")</f>
        <v/>
      </c>
    </row>
    <row r="46" spans="2:30" ht="18" x14ac:dyDescent="0.25">
      <c r="B46" s="156" t="str">
        <f>IF('Parade Entries'!$E51="Charity",'Parade Entries'!B51,"")</f>
        <v>Teamsters Local Union 916</v>
      </c>
      <c r="C46" s="250">
        <f>IF('Parade Entries'!$E51="Charity",'Parade Entries'!C51,"")</f>
        <v>46044</v>
      </c>
      <c r="D46" s="250" t="str">
        <f>IF('Parade Entries'!$E51="Charity",'Parade Entries'!D51,"")</f>
        <v>Paid</v>
      </c>
      <c r="E46" s="250" t="str">
        <f>IF('Parade Entries'!$E51="Charity",'Parade Entries'!E51,"")</f>
        <v>Charity</v>
      </c>
      <c r="F46" s="250" t="str">
        <f>IF('Parade Entries'!$E51="Charity",'Parade Entries'!F51,"")</f>
        <v>Sasha</v>
      </c>
      <c r="G46" s="250" t="str">
        <f>IF('Parade Entries'!$E51="Charity",'Parade Entries'!G51,"")</f>
        <v>Cadigan</v>
      </c>
      <c r="H46" s="250" t="str">
        <f>IF('Parade Entries'!$E51="Charity",'Parade Entries'!H51,"")</f>
        <v>sasha@teamsters916.org</v>
      </c>
      <c r="I46" s="292">
        <f>IF('Parade Entries'!$E51="Charity",'Parade Entries'!I51,"")</f>
        <v>2175227932</v>
      </c>
      <c r="J46" s="250" t="str">
        <f>IF('Parade Entries'!$E51="Charity",'Parade Entries'!J51,"")</f>
        <v>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v>
      </c>
      <c r="K46" s="250">
        <f>IF('Parade Entries'!$E51="Charity",'Parade Entries'!K51,"")</f>
        <v>50</v>
      </c>
      <c r="L46" s="250" t="str">
        <f>IF('Parade Entries'!$E51="Charity",'Parade Entries'!L51,"")</f>
        <v xml:space="preserve"> Music on Trailers</v>
      </c>
      <c r="M46" s="293">
        <f>IF('Parade Entries'!$E51="Charity",'Parade Entries'!M51,"")</f>
        <v>0</v>
      </c>
      <c r="N46" s="250" t="str">
        <f>IF('Parade Entries'!$E51="Charity",'Parade Entries'!N51,"")</f>
        <v>Yes</v>
      </c>
      <c r="O46" s="250">
        <f>IF('Parade Entries'!$E51="Charity",'Parade Entries'!O51,"")</f>
        <v>2</v>
      </c>
      <c r="P46" s="250">
        <f>IF('Parade Entries'!$E51="Charity",'Parade Entries'!P51,"")</f>
        <v>2</v>
      </c>
      <c r="Q46" s="250" t="str">
        <f>IF('Parade Entries'!$E51="Charity",'Parade Entries'!Q51,"")</f>
        <v>2 pick ups/ 2 Trailers.</v>
      </c>
      <c r="R46" s="250" t="str">
        <f>IF('Parade Entries'!$E51="Charity",'Parade Entries'!R51,"")</f>
        <v>Check</v>
      </c>
      <c r="S46" s="294">
        <f>IF('Parade Entries'!$E51="Charity",'Parade Entries'!S51,"")</f>
        <v>100</v>
      </c>
      <c r="T46" s="294">
        <f>IF('Parade Entries'!$E51="Charity",'Parade Entries'!U51,"")</f>
        <v>100</v>
      </c>
      <c r="U46" s="294">
        <f>IF('Parade Entries'!$E51="Charity",'Parade Entries'!V51,"")</f>
        <v>0</v>
      </c>
      <c r="V46" s="294">
        <f>IF('Parade Entries'!$E51="Charity",'Parade Entries'!T51,"")</f>
        <v>0</v>
      </c>
      <c r="W46" s="298">
        <f>IF('Parade Entries'!$E51="Charity",'Parade Entries'!W51,"")</f>
        <v>0</v>
      </c>
      <c r="X46" s="294">
        <f>IF('Parade Entries'!$E51="Charity",'Parade Entries'!X51,"")</f>
        <v>0</v>
      </c>
      <c r="Y46" s="298" t="str">
        <f>IF('Parade Entries'!$E51="Charity",'Parade Entries'!Y51,"")</f>
        <v/>
      </c>
      <c r="Z46" s="294">
        <f>IF('Parade Entries'!$E51="Charity",'Parade Entries'!Z51,"")</f>
        <v>0</v>
      </c>
      <c r="AA46" s="298">
        <f>IF('Parade Entries'!$E51="Charity",'Parade Entries'!AA51,"")</f>
        <v>0</v>
      </c>
      <c r="AB46" s="250" t="str">
        <f>IF('Parade Entries'!$E51="Charity",'Parade Entries'!AB51,"")</f>
        <v>Sasha Cadigan</v>
      </c>
      <c r="AC46" s="250" t="str">
        <f>IF('Parade Entries'!$E51="Charity",'Parade Entries'!AC51,"")</f>
        <v>New Site</v>
      </c>
      <c r="AD46" s="250">
        <f>IF('Parade Entries'!$E51="Charity",'Parade Entries'!AD51,"")</f>
        <v>100</v>
      </c>
    </row>
    <row r="47" spans="2:30" ht="18" x14ac:dyDescent="0.25">
      <c r="B47" s="156" t="str">
        <f>IF('Parade Entries'!$E52="Charity",'Parade Entries'!B52,"")</f>
        <v>Phoenix Center</v>
      </c>
      <c r="C47" s="250">
        <f>IF('Parade Entries'!$E52="Charity",'Parade Entries'!C52,"")</f>
        <v>46044</v>
      </c>
      <c r="D47" s="250" t="str">
        <f>IF('Parade Entries'!$E52="Charity",'Parade Entries'!D52,"")</f>
        <v>Paid</v>
      </c>
      <c r="E47" s="250" t="str">
        <f>IF('Parade Entries'!$E52="Charity",'Parade Entries'!E52,"")</f>
        <v>Charity</v>
      </c>
      <c r="F47" s="250" t="str">
        <f>IF('Parade Entries'!$E52="Charity",'Parade Entries'!F52,"")</f>
        <v>Teresa</v>
      </c>
      <c r="G47" s="250" t="str">
        <f>IF('Parade Entries'!$E52="Charity",'Parade Entries'!G52,"")</f>
        <v>Silva</v>
      </c>
      <c r="H47" s="250" t="str">
        <f>IF('Parade Entries'!$E52="Charity",'Parade Entries'!H52,"")</f>
        <v>teresa@phoenixcenterspringfield.org</v>
      </c>
      <c r="I47" s="292">
        <f>IF('Parade Entries'!$E52="Charity",'Parade Entries'!I52,"")</f>
        <v>2175285253</v>
      </c>
      <c r="J47" s="250" t="str">
        <f>IF('Parade Entries'!$E52="Charity",'Parade Entries'!J52,"")</f>
        <v>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v>
      </c>
      <c r="K47" s="250">
        <f>IF('Parade Entries'!$E52="Charity",'Parade Entries'!K52,"")</f>
        <v>25</v>
      </c>
      <c r="L47" s="250" t="str">
        <f>IF('Parade Entries'!$E52="Charity",'Parade Entries'!L52,"")</f>
        <v>They did not pay for extra vehicles</v>
      </c>
      <c r="M47" s="293" t="str">
        <f>IF('Parade Entries'!$E52="Charity",'Parade Entries'!M52,"")</f>
        <v>No</v>
      </c>
      <c r="N47" s="250" t="str">
        <f>IF('Parade Entries'!$E52="Charity",'Parade Entries'!N52,"")</f>
        <v>No</v>
      </c>
      <c r="O47" s="250">
        <f>IF('Parade Entries'!$E52="Charity",'Parade Entries'!O52,"")</f>
        <v>0</v>
      </c>
      <c r="P47" s="250">
        <f>IF('Parade Entries'!$E52="Charity",'Parade Entries'!P52,"")</f>
        <v>0</v>
      </c>
      <c r="Q47" s="250">
        <f>IF('Parade Entries'!$E52="Charity",'Parade Entries'!Q52,"")</f>
        <v>0</v>
      </c>
      <c r="R47" s="250" t="str">
        <f>IF('Parade Entries'!$E52="Charity",'Parade Entries'!R52,"")</f>
        <v>Online - Stripe</v>
      </c>
      <c r="S47" s="294">
        <f>IF('Parade Entries'!$E52="Charity",'Parade Entries'!S52,"")</f>
        <v>50</v>
      </c>
      <c r="T47" s="294">
        <f>IF('Parade Entries'!$E52="Charity",'Parade Entries'!U52,"")</f>
        <v>46.75</v>
      </c>
      <c r="U47" s="294">
        <f>IF('Parade Entries'!$E52="Charity",'Parade Entries'!V52,"")</f>
        <v>0</v>
      </c>
      <c r="V47" s="294">
        <f>IF('Parade Entries'!$E52="Charity",'Parade Entries'!T52,"")</f>
        <v>1.75</v>
      </c>
      <c r="W47" s="298">
        <f>IF('Parade Entries'!$E52="Charity",'Parade Entries'!W52,"")</f>
        <v>3.5000000000000003E-2</v>
      </c>
      <c r="X47" s="294">
        <f>IF('Parade Entries'!$E52="Charity",'Parade Entries'!X52,"")</f>
        <v>1.5</v>
      </c>
      <c r="Y47" s="298">
        <f>IF('Parade Entries'!$E52="Charity",'Parade Entries'!Y52,"")</f>
        <v>0.03</v>
      </c>
      <c r="Z47" s="294">
        <f>IF('Parade Entries'!$E52="Charity",'Parade Entries'!Z52,"")</f>
        <v>3.25</v>
      </c>
      <c r="AA47" s="298">
        <f>IF('Parade Entries'!$E52="Charity",'Parade Entries'!AA52,"")</f>
        <v>6.5000000000000002E-2</v>
      </c>
      <c r="AB47" s="250" t="str">
        <f>IF('Parade Entries'!$E52="Charity",'Parade Entries'!AB52,"")</f>
        <v>Teresa Silva</v>
      </c>
      <c r="AC47" s="250" t="str">
        <f>IF('Parade Entries'!$E52="Charity",'Parade Entries'!AC52,"")</f>
        <v>New Site</v>
      </c>
      <c r="AD47" s="250" t="str">
        <f>IF('Parade Entries'!$E52="Charity",'Parade Entries'!AD52,"")</f>
        <v/>
      </c>
    </row>
    <row r="48" spans="2:30" ht="18" x14ac:dyDescent="0.25">
      <c r="B48" s="156" t="str">
        <f>IF('Parade Entries'!$E53="Charity",'Parade Entries'!B53,"")</f>
        <v/>
      </c>
      <c r="C48" s="250" t="str">
        <f>IF('Parade Entries'!$E53="Charity",'Parade Entries'!C53,"")</f>
        <v/>
      </c>
      <c r="D48" s="250" t="str">
        <f>IF('Parade Entries'!$E53="Charity",'Parade Entries'!D53,"")</f>
        <v/>
      </c>
      <c r="E48" s="250" t="str">
        <f>IF('Parade Entries'!$E53="Charity",'Parade Entries'!E53,"")</f>
        <v/>
      </c>
      <c r="F48" s="250" t="str">
        <f>IF('Parade Entries'!$E53="Charity",'Parade Entries'!F53,"")</f>
        <v/>
      </c>
      <c r="G48" s="250" t="str">
        <f>IF('Parade Entries'!$E53="Charity",'Parade Entries'!G53,"")</f>
        <v/>
      </c>
      <c r="H48" s="250" t="str">
        <f>IF('Parade Entries'!$E53="Charity",'Parade Entries'!H53,"")</f>
        <v/>
      </c>
      <c r="I48" s="292" t="str">
        <f>IF('Parade Entries'!$E53="Charity",'Parade Entries'!I53,"")</f>
        <v/>
      </c>
      <c r="J48" s="250" t="str">
        <f>IF('Parade Entries'!$E53="Charity",'Parade Entries'!J53,"")</f>
        <v/>
      </c>
      <c r="K48" s="250" t="str">
        <f>IF('Parade Entries'!$E53="Charity",'Parade Entries'!K53,"")</f>
        <v/>
      </c>
      <c r="L48" s="250" t="str">
        <f>IF('Parade Entries'!$E53="Charity",'Parade Entries'!L53,"")</f>
        <v/>
      </c>
      <c r="M48" s="293" t="str">
        <f>IF('Parade Entries'!$E53="Charity",'Parade Entries'!M53,"")</f>
        <v/>
      </c>
      <c r="N48" s="250" t="str">
        <f>IF('Parade Entries'!$E53="Charity",'Parade Entries'!N53,"")</f>
        <v/>
      </c>
      <c r="O48" s="250" t="str">
        <f>IF('Parade Entries'!$E53="Charity",'Parade Entries'!O53,"")</f>
        <v/>
      </c>
      <c r="P48" s="250" t="str">
        <f>IF('Parade Entries'!$E53="Charity",'Parade Entries'!P53,"")</f>
        <v/>
      </c>
      <c r="Q48" s="250" t="str">
        <f>IF('Parade Entries'!$E53="Charity",'Parade Entries'!Q53,"")</f>
        <v/>
      </c>
      <c r="R48" s="250" t="str">
        <f>IF('Parade Entries'!$E53="Charity",'Parade Entries'!R53,"")</f>
        <v/>
      </c>
      <c r="S48" s="294" t="str">
        <f>IF('Parade Entries'!$E53="Charity",'Parade Entries'!S53,"")</f>
        <v/>
      </c>
      <c r="T48" s="294" t="str">
        <f>IF('Parade Entries'!$E53="Charity",'Parade Entries'!U53,"")</f>
        <v/>
      </c>
      <c r="U48" s="294" t="str">
        <f>IF('Parade Entries'!$E53="Charity",'Parade Entries'!V53,"")</f>
        <v/>
      </c>
      <c r="V48" s="294" t="str">
        <f>IF('Parade Entries'!$E53="Charity",'Parade Entries'!T53,"")</f>
        <v/>
      </c>
      <c r="W48" s="298" t="str">
        <f>IF('Parade Entries'!$E53="Charity",'Parade Entries'!W53,"")</f>
        <v/>
      </c>
      <c r="X48" s="294" t="str">
        <f>IF('Parade Entries'!$E53="Charity",'Parade Entries'!X53,"")</f>
        <v/>
      </c>
      <c r="Y48" s="298" t="str">
        <f>IF('Parade Entries'!$E53="Charity",'Parade Entries'!Y53,"")</f>
        <v/>
      </c>
      <c r="Z48" s="294" t="str">
        <f>IF('Parade Entries'!$E53="Charity",'Parade Entries'!Z53,"")</f>
        <v/>
      </c>
      <c r="AA48" s="298" t="str">
        <f>IF('Parade Entries'!$E53="Charity",'Parade Entries'!AA53,"")</f>
        <v/>
      </c>
      <c r="AB48" s="250" t="str">
        <f>IF('Parade Entries'!$E53="Charity",'Parade Entries'!AB53,"")</f>
        <v/>
      </c>
      <c r="AC48" s="250" t="str">
        <f>IF('Parade Entries'!$E53="Charity",'Parade Entries'!AC53,"")</f>
        <v/>
      </c>
      <c r="AD48" s="250" t="str">
        <f>IF('Parade Entries'!$E53="Charity",'Parade Entries'!AD53,"")</f>
        <v/>
      </c>
    </row>
    <row r="49" spans="2:30" ht="18" x14ac:dyDescent="0.25">
      <c r="B49" s="156" t="str">
        <f>IF('Parade Entries'!$E54="Charity",'Parade Entries'!B54,"")</f>
        <v/>
      </c>
      <c r="C49" s="250" t="str">
        <f>IF('Parade Entries'!$E54="Charity",'Parade Entries'!C54,"")</f>
        <v/>
      </c>
      <c r="D49" s="250" t="str">
        <f>IF('Parade Entries'!$E54="Charity",'Parade Entries'!D54,"")</f>
        <v/>
      </c>
      <c r="E49" s="250" t="str">
        <f>IF('Parade Entries'!$E54="Charity",'Parade Entries'!E54,"")</f>
        <v/>
      </c>
      <c r="F49" s="250" t="str">
        <f>IF('Parade Entries'!$E54="Charity",'Parade Entries'!F54,"")</f>
        <v/>
      </c>
      <c r="G49" s="250" t="str">
        <f>IF('Parade Entries'!$E54="Charity",'Parade Entries'!G54,"")</f>
        <v/>
      </c>
      <c r="H49" s="250" t="str">
        <f>IF('Parade Entries'!$E54="Charity",'Parade Entries'!H54,"")</f>
        <v/>
      </c>
      <c r="I49" s="292" t="str">
        <f>IF('Parade Entries'!$E54="Charity",'Parade Entries'!I54,"")</f>
        <v/>
      </c>
      <c r="J49" s="250" t="str">
        <f>IF('Parade Entries'!$E54="Charity",'Parade Entries'!J54,"")</f>
        <v/>
      </c>
      <c r="K49" s="250" t="str">
        <f>IF('Parade Entries'!$E54="Charity",'Parade Entries'!K54,"")</f>
        <v/>
      </c>
      <c r="L49" s="250" t="str">
        <f>IF('Parade Entries'!$E54="Charity",'Parade Entries'!L54,"")</f>
        <v/>
      </c>
      <c r="M49" s="293" t="str">
        <f>IF('Parade Entries'!$E54="Charity",'Parade Entries'!M54,"")</f>
        <v/>
      </c>
      <c r="N49" s="250" t="str">
        <f>IF('Parade Entries'!$E54="Charity",'Parade Entries'!N54,"")</f>
        <v/>
      </c>
      <c r="O49" s="250" t="str">
        <f>IF('Parade Entries'!$E54="Charity",'Parade Entries'!O54,"")</f>
        <v/>
      </c>
      <c r="P49" s="250" t="str">
        <f>IF('Parade Entries'!$E54="Charity",'Parade Entries'!P54,"")</f>
        <v/>
      </c>
      <c r="Q49" s="250" t="str">
        <f>IF('Parade Entries'!$E54="Charity",'Parade Entries'!Q54,"")</f>
        <v/>
      </c>
      <c r="R49" s="250" t="str">
        <f>IF('Parade Entries'!$E54="Charity",'Parade Entries'!R54,"")</f>
        <v/>
      </c>
      <c r="S49" s="294" t="str">
        <f>IF('Parade Entries'!$E54="Charity",'Parade Entries'!S54,"")</f>
        <v/>
      </c>
      <c r="T49" s="294" t="str">
        <f>IF('Parade Entries'!$E54="Charity",'Parade Entries'!U54,"")</f>
        <v/>
      </c>
      <c r="U49" s="294" t="str">
        <f>IF('Parade Entries'!$E54="Charity",'Parade Entries'!V54,"")</f>
        <v/>
      </c>
      <c r="V49" s="294" t="str">
        <f>IF('Parade Entries'!$E54="Charity",'Parade Entries'!T54,"")</f>
        <v/>
      </c>
      <c r="W49" s="298" t="str">
        <f>IF('Parade Entries'!$E54="Charity",'Parade Entries'!W54,"")</f>
        <v/>
      </c>
      <c r="X49" s="294" t="str">
        <f>IF('Parade Entries'!$E54="Charity",'Parade Entries'!X54,"")</f>
        <v/>
      </c>
      <c r="Y49" s="298" t="str">
        <f>IF('Parade Entries'!$E54="Charity",'Parade Entries'!Y54,"")</f>
        <v/>
      </c>
      <c r="Z49" s="294" t="str">
        <f>IF('Parade Entries'!$E54="Charity",'Parade Entries'!Z54,"")</f>
        <v/>
      </c>
      <c r="AA49" s="298" t="str">
        <f>IF('Parade Entries'!$E54="Charity",'Parade Entries'!AA54,"")</f>
        <v/>
      </c>
      <c r="AB49" s="250" t="str">
        <f>IF('Parade Entries'!$E54="Charity",'Parade Entries'!AB54,"")</f>
        <v/>
      </c>
      <c r="AC49" s="250" t="str">
        <f>IF('Parade Entries'!$E54="Charity",'Parade Entries'!AC54,"")</f>
        <v/>
      </c>
      <c r="AD49" s="250" t="str">
        <f>IF('Parade Entries'!$E54="Charity",'Parade Entries'!AD54,"")</f>
        <v/>
      </c>
    </row>
    <row r="50" spans="2:30" ht="18" x14ac:dyDescent="0.25">
      <c r="B50" s="156" t="str">
        <f>IF('Parade Entries'!$E55="Charity",'Parade Entries'!B55,"")</f>
        <v/>
      </c>
      <c r="C50" s="250" t="str">
        <f>IF('Parade Entries'!$E55="Charity",'Parade Entries'!C55,"")</f>
        <v/>
      </c>
      <c r="D50" s="250" t="str">
        <f>IF('Parade Entries'!$E55="Charity",'Parade Entries'!D55,"")</f>
        <v/>
      </c>
      <c r="E50" s="250" t="str">
        <f>IF('Parade Entries'!$E55="Charity",'Parade Entries'!E55,"")</f>
        <v/>
      </c>
      <c r="F50" s="250" t="str">
        <f>IF('Parade Entries'!$E55="Charity",'Parade Entries'!F55,"")</f>
        <v/>
      </c>
      <c r="G50" s="250" t="str">
        <f>IF('Parade Entries'!$E55="Charity",'Parade Entries'!G55,"")</f>
        <v/>
      </c>
      <c r="H50" s="250" t="str">
        <f>IF('Parade Entries'!$E55="Charity",'Parade Entries'!H55,"")</f>
        <v/>
      </c>
      <c r="I50" s="292" t="str">
        <f>IF('Parade Entries'!$E55="Charity",'Parade Entries'!I55,"")</f>
        <v/>
      </c>
      <c r="J50" s="250" t="str">
        <f>IF('Parade Entries'!$E55="Charity",'Parade Entries'!J55,"")</f>
        <v/>
      </c>
      <c r="K50" s="250" t="str">
        <f>IF('Parade Entries'!$E55="Charity",'Parade Entries'!K55,"")</f>
        <v/>
      </c>
      <c r="L50" s="250" t="str">
        <f>IF('Parade Entries'!$E55="Charity",'Parade Entries'!L55,"")</f>
        <v/>
      </c>
      <c r="M50" s="293" t="str">
        <f>IF('Parade Entries'!$E55="Charity",'Parade Entries'!M55,"")</f>
        <v/>
      </c>
      <c r="N50" s="250" t="str">
        <f>IF('Parade Entries'!$E55="Charity",'Parade Entries'!N55,"")</f>
        <v/>
      </c>
      <c r="O50" s="250" t="str">
        <f>IF('Parade Entries'!$E55="Charity",'Parade Entries'!O55,"")</f>
        <v/>
      </c>
      <c r="P50" s="250" t="str">
        <f>IF('Parade Entries'!$E55="Charity",'Parade Entries'!P55,"")</f>
        <v/>
      </c>
      <c r="Q50" s="250" t="str">
        <f>IF('Parade Entries'!$E55="Charity",'Parade Entries'!Q55,"")</f>
        <v/>
      </c>
      <c r="R50" s="250" t="str">
        <f>IF('Parade Entries'!$E55="Charity",'Parade Entries'!R55,"")</f>
        <v/>
      </c>
      <c r="S50" s="294" t="str">
        <f>IF('Parade Entries'!$E55="Charity",'Parade Entries'!S55,"")</f>
        <v/>
      </c>
      <c r="T50" s="294" t="str">
        <f>IF('Parade Entries'!$E55="Charity",'Parade Entries'!U55,"")</f>
        <v/>
      </c>
      <c r="U50" s="294" t="str">
        <f>IF('Parade Entries'!$E55="Charity",'Parade Entries'!V55,"")</f>
        <v/>
      </c>
      <c r="V50" s="294" t="str">
        <f>IF('Parade Entries'!$E55="Charity",'Parade Entries'!T55,"")</f>
        <v/>
      </c>
      <c r="W50" s="298" t="str">
        <f>IF('Parade Entries'!$E55="Charity",'Parade Entries'!W55,"")</f>
        <v/>
      </c>
      <c r="X50" s="294" t="str">
        <f>IF('Parade Entries'!$E55="Charity",'Parade Entries'!X55,"")</f>
        <v/>
      </c>
      <c r="Y50" s="298" t="str">
        <f>IF('Parade Entries'!$E55="Charity",'Parade Entries'!Y55,"")</f>
        <v/>
      </c>
      <c r="Z50" s="294" t="str">
        <f>IF('Parade Entries'!$E55="Charity",'Parade Entries'!Z55,"")</f>
        <v/>
      </c>
      <c r="AA50" s="298" t="str">
        <f>IF('Parade Entries'!$E55="Charity",'Parade Entries'!AA55,"")</f>
        <v/>
      </c>
      <c r="AB50" s="250" t="str">
        <f>IF('Parade Entries'!$E55="Charity",'Parade Entries'!AB55,"")</f>
        <v/>
      </c>
      <c r="AC50" s="250" t="str">
        <f>IF('Parade Entries'!$E55="Charity",'Parade Entries'!AC55,"")</f>
        <v/>
      </c>
      <c r="AD50" s="250" t="str">
        <f>IF('Parade Entries'!$E55="Charity",'Parade Entries'!AD55,"")</f>
        <v/>
      </c>
    </row>
    <row r="51" spans="2:30" ht="18" x14ac:dyDescent="0.25">
      <c r="B51" s="156" t="str">
        <f>IF('Parade Entries'!$E56="Charity",'Parade Entries'!B56,"")</f>
        <v/>
      </c>
      <c r="C51" s="250" t="str">
        <f>IF('Parade Entries'!$E56="Charity",'Parade Entries'!C56,"")</f>
        <v/>
      </c>
      <c r="D51" s="250" t="str">
        <f>IF('Parade Entries'!$E56="Charity",'Parade Entries'!D56,"")</f>
        <v/>
      </c>
      <c r="E51" s="250" t="str">
        <f>IF('Parade Entries'!$E56="Charity",'Parade Entries'!E56,"")</f>
        <v/>
      </c>
      <c r="F51" s="250" t="str">
        <f>IF('Parade Entries'!$E56="Charity",'Parade Entries'!F56,"")</f>
        <v/>
      </c>
      <c r="G51" s="250" t="str">
        <f>IF('Parade Entries'!$E56="Charity",'Parade Entries'!G56,"")</f>
        <v/>
      </c>
      <c r="H51" s="250" t="str">
        <f>IF('Parade Entries'!$E56="Charity",'Parade Entries'!H56,"")</f>
        <v/>
      </c>
      <c r="I51" s="292" t="str">
        <f>IF('Parade Entries'!$E56="Charity",'Parade Entries'!I56,"")</f>
        <v/>
      </c>
      <c r="J51" s="250" t="str">
        <f>IF('Parade Entries'!$E56="Charity",'Parade Entries'!J56,"")</f>
        <v/>
      </c>
      <c r="K51" s="250" t="str">
        <f>IF('Parade Entries'!$E56="Charity",'Parade Entries'!K56,"")</f>
        <v/>
      </c>
      <c r="L51" s="250" t="str">
        <f>IF('Parade Entries'!$E56="Charity",'Parade Entries'!L56,"")</f>
        <v/>
      </c>
      <c r="M51" s="293" t="str">
        <f>IF('Parade Entries'!$E56="Charity",'Parade Entries'!M56,"")</f>
        <v/>
      </c>
      <c r="N51" s="250" t="str">
        <f>IF('Parade Entries'!$E56="Charity",'Parade Entries'!N56,"")</f>
        <v/>
      </c>
      <c r="O51" s="250" t="str">
        <f>IF('Parade Entries'!$E56="Charity",'Parade Entries'!O56,"")</f>
        <v/>
      </c>
      <c r="P51" s="250" t="str">
        <f>IF('Parade Entries'!$E56="Charity",'Parade Entries'!P56,"")</f>
        <v/>
      </c>
      <c r="Q51" s="250" t="str">
        <f>IF('Parade Entries'!$E56="Charity",'Parade Entries'!Q56,"")</f>
        <v/>
      </c>
      <c r="R51" s="250" t="str">
        <f>IF('Parade Entries'!$E56="Charity",'Parade Entries'!R56,"")</f>
        <v/>
      </c>
      <c r="S51" s="294" t="str">
        <f>IF('Parade Entries'!$E56="Charity",'Parade Entries'!S56,"")</f>
        <v/>
      </c>
      <c r="T51" s="294" t="str">
        <f>IF('Parade Entries'!$E56="Charity",'Parade Entries'!U56,"")</f>
        <v/>
      </c>
      <c r="U51" s="294" t="str">
        <f>IF('Parade Entries'!$E56="Charity",'Parade Entries'!V56,"")</f>
        <v/>
      </c>
      <c r="V51" s="294" t="str">
        <f>IF('Parade Entries'!$E56="Charity",'Parade Entries'!T56,"")</f>
        <v/>
      </c>
      <c r="W51" s="298" t="str">
        <f>IF('Parade Entries'!$E56="Charity",'Parade Entries'!W56,"")</f>
        <v/>
      </c>
      <c r="X51" s="294" t="str">
        <f>IF('Parade Entries'!$E56="Charity",'Parade Entries'!X56,"")</f>
        <v/>
      </c>
      <c r="Y51" s="298" t="str">
        <f>IF('Parade Entries'!$E56="Charity",'Parade Entries'!Y56,"")</f>
        <v/>
      </c>
      <c r="Z51" s="294" t="str">
        <f>IF('Parade Entries'!$E56="Charity",'Parade Entries'!Z56,"")</f>
        <v/>
      </c>
      <c r="AA51" s="298" t="str">
        <f>IF('Parade Entries'!$E56="Charity",'Parade Entries'!AA56,"")</f>
        <v/>
      </c>
      <c r="AB51" s="250" t="str">
        <f>IF('Parade Entries'!$E56="Charity",'Parade Entries'!AB56,"")</f>
        <v/>
      </c>
      <c r="AC51" s="250" t="str">
        <f>IF('Parade Entries'!$E56="Charity",'Parade Entries'!AC56,"")</f>
        <v/>
      </c>
      <c r="AD51" s="250" t="str">
        <f>IF('Parade Entries'!$E56="Charity",'Parade Entries'!AD56,"")</f>
        <v/>
      </c>
    </row>
    <row r="52" spans="2:30" ht="18" x14ac:dyDescent="0.25">
      <c r="B52" s="156" t="str">
        <f>IF('Parade Entries'!$E57="Charity",'Parade Entries'!B57,"")</f>
        <v/>
      </c>
      <c r="C52" s="250" t="str">
        <f>IF('Parade Entries'!$E57="Charity",'Parade Entries'!C57,"")</f>
        <v/>
      </c>
      <c r="D52" s="250" t="str">
        <f>IF('Parade Entries'!$E57="Charity",'Parade Entries'!D57,"")</f>
        <v/>
      </c>
      <c r="E52" s="250" t="str">
        <f>IF('Parade Entries'!$E57="Charity",'Parade Entries'!E57,"")</f>
        <v/>
      </c>
      <c r="F52" s="250" t="str">
        <f>IF('Parade Entries'!$E57="Charity",'Parade Entries'!F57,"")</f>
        <v/>
      </c>
      <c r="G52" s="250" t="str">
        <f>IF('Parade Entries'!$E57="Charity",'Parade Entries'!G57,"")</f>
        <v/>
      </c>
      <c r="H52" s="250" t="str">
        <f>IF('Parade Entries'!$E57="Charity",'Parade Entries'!H57,"")</f>
        <v/>
      </c>
      <c r="I52" s="292" t="str">
        <f>IF('Parade Entries'!$E57="Charity",'Parade Entries'!I57,"")</f>
        <v/>
      </c>
      <c r="J52" s="250" t="str">
        <f>IF('Parade Entries'!$E57="Charity",'Parade Entries'!J57,"")</f>
        <v/>
      </c>
      <c r="K52" s="250" t="str">
        <f>IF('Parade Entries'!$E57="Charity",'Parade Entries'!K57,"")</f>
        <v/>
      </c>
      <c r="L52" s="250" t="str">
        <f>IF('Parade Entries'!$E57="Charity",'Parade Entries'!L57,"")</f>
        <v/>
      </c>
      <c r="M52" s="293" t="str">
        <f>IF('Parade Entries'!$E57="Charity",'Parade Entries'!M57,"")</f>
        <v/>
      </c>
      <c r="N52" s="250" t="str">
        <f>IF('Parade Entries'!$E57="Charity",'Parade Entries'!N57,"")</f>
        <v/>
      </c>
      <c r="O52" s="250" t="str">
        <f>IF('Parade Entries'!$E57="Charity",'Parade Entries'!O57,"")</f>
        <v/>
      </c>
      <c r="P52" s="250" t="str">
        <f>IF('Parade Entries'!$E57="Charity",'Parade Entries'!P57,"")</f>
        <v/>
      </c>
      <c r="Q52" s="250" t="str">
        <f>IF('Parade Entries'!$E57="Charity",'Parade Entries'!Q57,"")</f>
        <v/>
      </c>
      <c r="R52" s="250" t="str">
        <f>IF('Parade Entries'!$E57="Charity",'Parade Entries'!R57,"")</f>
        <v/>
      </c>
      <c r="S52" s="294" t="str">
        <f>IF('Parade Entries'!$E57="Charity",'Parade Entries'!S57,"")</f>
        <v/>
      </c>
      <c r="T52" s="294" t="str">
        <f>IF('Parade Entries'!$E57="Charity",'Parade Entries'!U57,"")</f>
        <v/>
      </c>
      <c r="U52" s="294" t="str">
        <f>IF('Parade Entries'!$E57="Charity",'Parade Entries'!V57,"")</f>
        <v/>
      </c>
      <c r="V52" s="294" t="str">
        <f>IF('Parade Entries'!$E57="Charity",'Parade Entries'!T57,"")</f>
        <v/>
      </c>
      <c r="W52" s="298" t="str">
        <f>IF('Parade Entries'!$E57="Charity",'Parade Entries'!W57,"")</f>
        <v/>
      </c>
      <c r="X52" s="294" t="str">
        <f>IF('Parade Entries'!$E57="Charity",'Parade Entries'!X57,"")</f>
        <v/>
      </c>
      <c r="Y52" s="298" t="str">
        <f>IF('Parade Entries'!$E57="Charity",'Parade Entries'!Y57,"")</f>
        <v/>
      </c>
      <c r="Z52" s="294" t="str">
        <f>IF('Parade Entries'!$E57="Charity",'Parade Entries'!Z57,"")</f>
        <v/>
      </c>
      <c r="AA52" s="298" t="str">
        <f>IF('Parade Entries'!$E57="Charity",'Parade Entries'!AA57,"")</f>
        <v/>
      </c>
      <c r="AB52" s="250" t="str">
        <f>IF('Parade Entries'!$E57="Charity",'Parade Entries'!AB57,"")</f>
        <v/>
      </c>
      <c r="AC52" s="250" t="str">
        <f>IF('Parade Entries'!$E57="Charity",'Parade Entries'!AC57,"")</f>
        <v/>
      </c>
      <c r="AD52" s="250" t="str">
        <f>IF('Parade Entries'!$E57="Charity",'Parade Entries'!AD57,"")</f>
        <v/>
      </c>
    </row>
    <row r="53" spans="2:30" ht="18" x14ac:dyDescent="0.25">
      <c r="B53" s="156" t="str">
        <f>IF('Parade Entries'!$E58="Charity",'Parade Entries'!B58,"")</f>
        <v>Ansar Shriners</v>
      </c>
      <c r="C53" s="250">
        <f>IF('Parade Entries'!$E58="Charity",'Parade Entries'!C58,"")</f>
        <v>46049</v>
      </c>
      <c r="D53" s="250" t="str">
        <f>IF('Parade Entries'!$E58="Charity",'Parade Entries'!D58,"")</f>
        <v>Paid</v>
      </c>
      <c r="E53" s="250" t="str">
        <f>IF('Parade Entries'!$E58="Charity",'Parade Entries'!E58,"")</f>
        <v>Charity</v>
      </c>
      <c r="F53" s="250" t="str">
        <f>IF('Parade Entries'!$E58="Charity",'Parade Entries'!F58,"")</f>
        <v>Kris</v>
      </c>
      <c r="G53" s="250" t="str">
        <f>IF('Parade Entries'!$E58="Charity",'Parade Entries'!G58,"")</f>
        <v>Cywinski</v>
      </c>
      <c r="H53" s="250" t="str">
        <f>IF('Parade Entries'!$E58="Charity",'Parade Entries'!H58,"")</f>
        <v>kcywinski@ansarshrine.com</v>
      </c>
      <c r="I53" s="292">
        <f>IF('Parade Entries'!$E58="Charity",'Parade Entries'!I58,"")</f>
        <v>2175251771</v>
      </c>
      <c r="J53" s="250" t="str">
        <f>IF('Parade Entries'!$E58="Charity",'Parade Entries'!J58,"")</f>
        <v>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v>
      </c>
      <c r="K53" s="250">
        <f>IF('Parade Entries'!$E58="Charity",'Parade Entries'!K58,"")</f>
        <v>40</v>
      </c>
      <c r="L53" s="250">
        <f>IF('Parade Entries'!$E58="Charity",'Parade Entries'!L58,"")</f>
        <v>0</v>
      </c>
      <c r="M53" s="293" t="str">
        <f>IF('Parade Entries'!$E58="Charity",'Parade Entries'!M58,"")</f>
        <v>No</v>
      </c>
      <c r="N53" s="250" t="str">
        <f>IF('Parade Entries'!$E58="Charity",'Parade Entries'!N58,"")</f>
        <v>No</v>
      </c>
      <c r="O53" s="250">
        <f>IF('Parade Entries'!$E58="Charity",'Parade Entries'!O58,"")</f>
        <v>10</v>
      </c>
      <c r="P53" s="250">
        <f>IF('Parade Entries'!$E58="Charity",'Parade Entries'!P58,"")</f>
        <v>0</v>
      </c>
      <c r="Q53" s="250" t="str">
        <f>IF('Parade Entries'!$E58="Charity",'Parade Entries'!Q58,"")</f>
        <v>Lots of varied entertainmant</v>
      </c>
      <c r="R53" s="250" t="str">
        <f>IF('Parade Entries'!$E58="Charity",'Parade Entries'!R58,"")</f>
        <v>Online - Stripe</v>
      </c>
      <c r="S53" s="294">
        <f>IF('Parade Entries'!$E58="Charity",'Parade Entries'!S58,"")</f>
        <v>50</v>
      </c>
      <c r="T53" s="294">
        <f>IF('Parade Entries'!$E58="Charity",'Parade Entries'!U58,"")</f>
        <v>46.75</v>
      </c>
      <c r="U53" s="294">
        <f>IF('Parade Entries'!$E58="Charity",'Parade Entries'!V58,"")</f>
        <v>0</v>
      </c>
      <c r="V53" s="294">
        <f>IF('Parade Entries'!$E58="Charity",'Parade Entries'!T58,"")</f>
        <v>1.75</v>
      </c>
      <c r="W53" s="298">
        <f>IF('Parade Entries'!$E58="Charity",'Parade Entries'!W58,"")</f>
        <v>3.5000000000000003E-2</v>
      </c>
      <c r="X53" s="294">
        <f>IF('Parade Entries'!$E58="Charity",'Parade Entries'!X58,"")</f>
        <v>1.5</v>
      </c>
      <c r="Y53" s="298">
        <f>IF('Parade Entries'!$E58="Charity",'Parade Entries'!Y58,"")</f>
        <v>0.03</v>
      </c>
      <c r="Z53" s="294">
        <f>IF('Parade Entries'!$E58="Charity",'Parade Entries'!Z58,"")</f>
        <v>3.25</v>
      </c>
      <c r="AA53" s="298">
        <f>IF('Parade Entries'!$E58="Charity",'Parade Entries'!AA58,"")</f>
        <v>6.5000000000000002E-2</v>
      </c>
      <c r="AB53" s="250" t="str">
        <f>IF('Parade Entries'!$E58="Charity",'Parade Entries'!AB58,"")</f>
        <v>Kris Cywinski</v>
      </c>
      <c r="AC53" s="250" t="str">
        <f>IF('Parade Entries'!$E58="Charity",'Parade Entries'!AC58,"")</f>
        <v>New Site</v>
      </c>
      <c r="AD53" s="250" t="str">
        <f>IF('Parade Entries'!$E58="Charity",'Parade Entries'!AD58,"")</f>
        <v/>
      </c>
    </row>
    <row r="54" spans="2:30" ht="18" x14ac:dyDescent="0.25">
      <c r="B54" s="156" t="str">
        <f>IF('Parade Entries'!$E59="Charity",'Parade Entries'!B59,"")</f>
        <v>Sacred Heart-Griffin High School</v>
      </c>
      <c r="C54" s="250">
        <f>IF('Parade Entries'!$E59="Charity",'Parade Entries'!C59,"")</f>
        <v>46050</v>
      </c>
      <c r="D54" s="250" t="str">
        <f>IF('Parade Entries'!$E59="Charity",'Parade Entries'!D59,"")</f>
        <v>Paid</v>
      </c>
      <c r="E54" s="250" t="str">
        <f>IF('Parade Entries'!$E59="Charity",'Parade Entries'!E59,"")</f>
        <v>Charity</v>
      </c>
      <c r="F54" s="250" t="str">
        <f>IF('Parade Entries'!$E59="Charity",'Parade Entries'!F59,"")</f>
        <v>William</v>
      </c>
      <c r="G54" s="250" t="str">
        <f>IF('Parade Entries'!$E59="Charity",'Parade Entries'!G59,"")</f>
        <v>MOREDOCK</v>
      </c>
      <c r="H54" s="250" t="str">
        <f>IF('Parade Entries'!$E59="Charity",'Parade Entries'!H59,"")</f>
        <v>moredock@shg.org</v>
      </c>
      <c r="I54" s="292">
        <f>IF('Parade Entries'!$E59="Charity",'Parade Entries'!I59,"")</f>
        <v>2175534804</v>
      </c>
      <c r="J54" s="250" t="str">
        <f>IF('Parade Entries'!$E59="Charity",'Parade Entries'!J59,"")</f>
        <v>Sacred Heart-Griffin High School is the largest Catholic school in the Diocese of Springfield. The President of SHG is Dr. Bill Moredock...the Principal is Teresa Saner. Go Cyclones!</v>
      </c>
      <c r="K54" s="250">
        <f>IF('Parade Entries'!$E59="Charity",'Parade Entries'!K59,"")</f>
        <v>25</v>
      </c>
      <c r="L54" s="250">
        <f>IF('Parade Entries'!$E59="Charity",'Parade Entries'!L59,"")</f>
        <v>0</v>
      </c>
      <c r="M54" s="293" t="str">
        <f>IF('Parade Entries'!$E59="Charity",'Parade Entries'!M59,"")</f>
        <v>No</v>
      </c>
      <c r="N54" s="250" t="str">
        <f>IF('Parade Entries'!$E59="Charity",'Parade Entries'!N59,"")</f>
        <v>No</v>
      </c>
      <c r="O54" s="250">
        <f>IF('Parade Entries'!$E59="Charity",'Parade Entries'!O59,"")</f>
        <v>1</v>
      </c>
      <c r="P54" s="250">
        <f>IF('Parade Entries'!$E59="Charity",'Parade Entries'!P59,"")</f>
        <v>0</v>
      </c>
      <c r="Q54" s="250" t="str">
        <f>IF('Parade Entries'!$E59="Charity",'Parade Entries'!Q59,"")</f>
        <v>1 bus</v>
      </c>
      <c r="R54" s="250" t="str">
        <f>IF('Parade Entries'!$E59="Charity",'Parade Entries'!R59,"")</f>
        <v>Online - Stripe</v>
      </c>
      <c r="S54" s="294">
        <f>IF('Parade Entries'!$E59="Charity",'Parade Entries'!S59,"")</f>
        <v>50</v>
      </c>
      <c r="T54" s="294">
        <f>IF('Parade Entries'!$E59="Charity",'Parade Entries'!U59,"")</f>
        <v>46.75</v>
      </c>
      <c r="U54" s="294">
        <f>IF('Parade Entries'!$E59="Charity",'Parade Entries'!V59,"")</f>
        <v>0</v>
      </c>
      <c r="V54" s="294">
        <f>IF('Parade Entries'!$E59="Charity",'Parade Entries'!T59,"")</f>
        <v>1.75</v>
      </c>
      <c r="W54" s="298">
        <f>IF('Parade Entries'!$E59="Charity",'Parade Entries'!W59,"")</f>
        <v>3.5000000000000003E-2</v>
      </c>
      <c r="X54" s="294">
        <f>IF('Parade Entries'!$E59="Charity",'Parade Entries'!X59,"")</f>
        <v>1.5</v>
      </c>
      <c r="Y54" s="298">
        <f>IF('Parade Entries'!$E59="Charity",'Parade Entries'!Y59,"")</f>
        <v>0.03</v>
      </c>
      <c r="Z54" s="294">
        <f>IF('Parade Entries'!$E59="Charity",'Parade Entries'!Z59,"")</f>
        <v>3.25</v>
      </c>
      <c r="AA54" s="298">
        <f>IF('Parade Entries'!$E59="Charity",'Parade Entries'!AA59,"")</f>
        <v>6.5000000000000002E-2</v>
      </c>
      <c r="AB54" s="250" t="str">
        <f>IF('Parade Entries'!$E59="Charity",'Parade Entries'!AB59,"")</f>
        <v>William MOREDOCK</v>
      </c>
      <c r="AC54" s="250" t="str">
        <f>IF('Parade Entries'!$E59="Charity",'Parade Entries'!AC59,"")</f>
        <v>New Site</v>
      </c>
      <c r="AD54" s="250" t="str">
        <f>IF('Parade Entries'!$E59="Charity",'Parade Entries'!AD59,"")</f>
        <v/>
      </c>
    </row>
    <row r="55" spans="2:30" ht="18" x14ac:dyDescent="0.25">
      <c r="B55" s="156" t="str">
        <f>IF('Parade Entries'!$E60="Charity",'Parade Entries'!B60,"")</f>
        <v>Top Tier Springfield 10U Baseball</v>
      </c>
      <c r="C55" s="250">
        <f>IF('Parade Entries'!$E60="Charity",'Parade Entries'!C60,"")</f>
        <v>46050</v>
      </c>
      <c r="D55" s="250">
        <f>IF('Parade Entries'!$E60="Charity",'Parade Entries'!D60,"")</f>
        <v>0</v>
      </c>
      <c r="E55" s="250" t="str">
        <f>IF('Parade Entries'!$E60="Charity",'Parade Entries'!E60,"")</f>
        <v>Charity</v>
      </c>
      <c r="F55" s="250" t="str">
        <f>IF('Parade Entries'!$E60="Charity",'Parade Entries'!F60,"")</f>
        <v>Gene</v>
      </c>
      <c r="G55" s="250" t="str">
        <f>IF('Parade Entries'!$E60="Charity",'Parade Entries'!G60,"")</f>
        <v>Mitchell</v>
      </c>
      <c r="H55" s="250" t="str">
        <f>IF('Parade Entries'!$E60="Charity",'Parade Entries'!H60,"")</f>
        <v>toptiergene@gmail.com</v>
      </c>
      <c r="I55" s="292">
        <f>IF('Parade Entries'!$E60="Charity",'Parade Entries'!I60,"")</f>
        <v>2174165818</v>
      </c>
      <c r="J55" s="250" t="str">
        <f>IF('Parade Entries'!$E60="Charity",'Parade Entries'!J60,"")</f>
        <v>Top Tier Springfield 10U is a youth baseball team made up of talented players and fantastic young men. Let's wish them luck on their first tournament of the year next weekend and in their upcoming season!</v>
      </c>
      <c r="K55" s="250">
        <f>IF('Parade Entries'!$E60="Charity",'Parade Entries'!K60,"")</f>
        <v>30</v>
      </c>
      <c r="L55" s="250">
        <f>IF('Parade Entries'!$E60="Charity",'Parade Entries'!L60,"")</f>
        <v>0</v>
      </c>
      <c r="M55" s="293" t="str">
        <f>IF('Parade Entries'!$E60="Charity",'Parade Entries'!M60,"")</f>
        <v>No</v>
      </c>
      <c r="N55" s="250" t="str">
        <f>IF('Parade Entries'!$E60="Charity",'Parade Entries'!N60,"")</f>
        <v>Yes</v>
      </c>
      <c r="O55" s="250">
        <f>IF('Parade Entries'!$E60="Charity",'Parade Entries'!O60,"")</f>
        <v>1</v>
      </c>
      <c r="P55" s="250">
        <f>IF('Parade Entries'!$E60="Charity",'Parade Entries'!P60,"")</f>
        <v>1</v>
      </c>
      <c r="Q55" s="250" t="str">
        <f>IF('Parade Entries'!$E60="Charity",'Parade Entries'!Q60,"")</f>
        <v>1 truck with Trailer</v>
      </c>
      <c r="R55" s="250" t="str">
        <f>IF('Parade Entries'!$E60="Charity",'Parade Entries'!R60,"")</f>
        <v>Check</v>
      </c>
      <c r="S55" s="294">
        <f>IF('Parade Entries'!$E60="Charity",'Parade Entries'!S60,"")</f>
        <v>50</v>
      </c>
      <c r="T55" s="294">
        <f>IF('Parade Entries'!$E60="Charity",'Parade Entries'!U60,"")</f>
        <v>0</v>
      </c>
      <c r="U55" s="294">
        <f>IF('Parade Entries'!$E60="Charity",'Parade Entries'!V60,"")</f>
        <v>0</v>
      </c>
      <c r="V55" s="294">
        <f>IF('Parade Entries'!$E60="Charity",'Parade Entries'!T60,"")</f>
        <v>0</v>
      </c>
      <c r="W55" s="298">
        <f>IF('Parade Entries'!$E60="Charity",'Parade Entries'!W60,"")</f>
        <v>0</v>
      </c>
      <c r="X55" s="294">
        <f>IF('Parade Entries'!$E60="Charity",'Parade Entries'!X60,"")</f>
        <v>0</v>
      </c>
      <c r="Y55" s="298" t="str">
        <f>IF('Parade Entries'!$E60="Charity",'Parade Entries'!Y60,"")</f>
        <v/>
      </c>
      <c r="Z55" s="294">
        <f>IF('Parade Entries'!$E60="Charity",'Parade Entries'!Z60,"")</f>
        <v>0</v>
      </c>
      <c r="AA55" s="298">
        <f>IF('Parade Entries'!$E60="Charity",'Parade Entries'!AA60,"")</f>
        <v>0</v>
      </c>
      <c r="AB55" s="250" t="str">
        <f>IF('Parade Entries'!$E60="Charity",'Parade Entries'!AB60,"")</f>
        <v>Gene Mitchell</v>
      </c>
      <c r="AC55" s="250" t="str">
        <f>IF('Parade Entries'!$E60="Charity",'Parade Entries'!AC60,"")</f>
        <v>New Site</v>
      </c>
      <c r="AD55" s="250">
        <f>IF('Parade Entries'!$E60="Charity",'Parade Entries'!AD60,"")</f>
        <v>0</v>
      </c>
    </row>
    <row r="56" spans="2:30" ht="18" x14ac:dyDescent="0.25">
      <c r="B56" s="156" t="str">
        <f>IF('Parade Entries'!$E61="Charity",'Parade Entries'!B61,"")</f>
        <v>Notre Dame Club of Central Illinois</v>
      </c>
      <c r="C56" s="250">
        <f>IF('Parade Entries'!$E61="Charity",'Parade Entries'!C61,"")</f>
        <v>46051</v>
      </c>
      <c r="D56" s="250" t="str">
        <f>IF('Parade Entries'!$E61="Charity",'Parade Entries'!D61,"")</f>
        <v>Paid</v>
      </c>
      <c r="E56" s="250" t="str">
        <f>IF('Parade Entries'!$E61="Charity",'Parade Entries'!E61,"")</f>
        <v>Charity</v>
      </c>
      <c r="F56" s="250" t="str">
        <f>IF('Parade Entries'!$E61="Charity",'Parade Entries'!F61,"")</f>
        <v>Conrad</v>
      </c>
      <c r="G56" s="250" t="str">
        <f>IF('Parade Entries'!$E61="Charity",'Parade Entries'!G61,"")</f>
        <v>Rubinowski</v>
      </c>
      <c r="H56" s="250" t="str">
        <f>IF('Parade Entries'!$E61="Charity",'Parade Entries'!H61,"")</f>
        <v>crubinkowski@yahoo.com</v>
      </c>
      <c r="I56" s="292">
        <f>IF('Parade Entries'!$E61="Charity",'Parade Entries'!I61,"")</f>
        <v>2173410140</v>
      </c>
      <c r="J56" s="250" t="str">
        <f>IF('Parade Entries'!$E61="Charity",'Parade Entries'!J61,"")</f>
        <v>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v>
      </c>
      <c r="K56" s="250">
        <f>IF('Parade Entries'!$E61="Charity",'Parade Entries'!K61,"")</f>
        <v>30</v>
      </c>
      <c r="L56" s="250">
        <f>IF('Parade Entries'!$E61="Charity",'Parade Entries'!L61,"")</f>
        <v>0</v>
      </c>
      <c r="M56" s="293" t="str">
        <f>IF('Parade Entries'!$E61="Charity",'Parade Entries'!M61,"")</f>
        <v>No</v>
      </c>
      <c r="N56" s="250" t="str">
        <f>IF('Parade Entries'!$E61="Charity",'Parade Entries'!N61,"")</f>
        <v>No</v>
      </c>
      <c r="O56" s="250">
        <f>IF('Parade Entries'!$E61="Charity",'Parade Entries'!O61,"")</f>
        <v>1</v>
      </c>
      <c r="P56" s="250">
        <f>IF('Parade Entries'!$E61="Charity",'Parade Entries'!P61,"")</f>
        <v>0</v>
      </c>
      <c r="Q56" s="250" t="str">
        <f>IF('Parade Entries'!$E61="Charity",'Parade Entries'!Q61,"")</f>
        <v>1 pick up truck</v>
      </c>
      <c r="R56" s="250" t="str">
        <f>IF('Parade Entries'!$E61="Charity",'Parade Entries'!R61,"")</f>
        <v>Online - Stripe</v>
      </c>
      <c r="S56" s="294">
        <f>IF('Parade Entries'!$E61="Charity",'Parade Entries'!S61,"")</f>
        <v>50</v>
      </c>
      <c r="T56" s="294">
        <f>IF('Parade Entries'!$E61="Charity",'Parade Entries'!U61,"")</f>
        <v>46.75</v>
      </c>
      <c r="U56" s="294">
        <f>IF('Parade Entries'!$E61="Charity",'Parade Entries'!V61,"")</f>
        <v>0</v>
      </c>
      <c r="V56" s="294">
        <f>IF('Parade Entries'!$E61="Charity",'Parade Entries'!T61,"")</f>
        <v>1.75</v>
      </c>
      <c r="W56" s="298">
        <f>IF('Parade Entries'!$E61="Charity",'Parade Entries'!W61,"")</f>
        <v>3.5000000000000003E-2</v>
      </c>
      <c r="X56" s="294">
        <f>IF('Parade Entries'!$E61="Charity",'Parade Entries'!X61,"")</f>
        <v>1.5</v>
      </c>
      <c r="Y56" s="298">
        <f>IF('Parade Entries'!$E61="Charity",'Parade Entries'!Y61,"")</f>
        <v>0.03</v>
      </c>
      <c r="Z56" s="294">
        <f>IF('Parade Entries'!$E61="Charity",'Parade Entries'!Z61,"")</f>
        <v>3.25</v>
      </c>
      <c r="AA56" s="298">
        <f>IF('Parade Entries'!$E61="Charity",'Parade Entries'!AA61,"")</f>
        <v>6.5000000000000002E-2</v>
      </c>
      <c r="AB56" s="250" t="str">
        <f>IF('Parade Entries'!$E61="Charity",'Parade Entries'!AB61,"")</f>
        <v>Conrad Rubinowski</v>
      </c>
      <c r="AC56" s="250" t="str">
        <f>IF('Parade Entries'!$E61="Charity",'Parade Entries'!AC61,"")</f>
        <v>New Site</v>
      </c>
      <c r="AD56" s="250" t="str">
        <f>IF('Parade Entries'!$E61="Charity",'Parade Entries'!AD61,"")</f>
        <v/>
      </c>
    </row>
    <row r="57" spans="2:30" ht="18" x14ac:dyDescent="0.25">
      <c r="B57" s="156" t="str">
        <f>IF('Parade Entries'!$E62="Charity",'Parade Entries'!B62,"")</f>
        <v/>
      </c>
      <c r="C57" s="250" t="str">
        <f>IF('Parade Entries'!$E62="Charity",'Parade Entries'!C62,"")</f>
        <v/>
      </c>
      <c r="D57" s="250" t="str">
        <f>IF('Parade Entries'!$E62="Charity",'Parade Entries'!#REF!,"")</f>
        <v/>
      </c>
      <c r="E57" s="250" t="str">
        <f>IF('Parade Entries'!$E62="Charity",'Parade Entries'!E62,"")</f>
        <v/>
      </c>
      <c r="F57" s="250" t="str">
        <f>IF('Parade Entries'!$E62="Charity",'Parade Entries'!F62,"")</f>
        <v/>
      </c>
      <c r="G57" s="250" t="str">
        <f>IF('Parade Entries'!$E62="Charity",'Parade Entries'!G62,"")</f>
        <v/>
      </c>
      <c r="H57" s="250" t="str">
        <f>IF('Parade Entries'!$E62="Charity",'Parade Entries'!H62,"")</f>
        <v/>
      </c>
      <c r="I57" s="292" t="str">
        <f>IF('Parade Entries'!$E62="Charity",'Parade Entries'!I62,"")</f>
        <v/>
      </c>
      <c r="J57" s="250" t="str">
        <f>IF('Parade Entries'!$E62="Charity",'Parade Entries'!J62,"")</f>
        <v/>
      </c>
      <c r="K57" s="250" t="str">
        <f>IF('Parade Entries'!$E62="Charity",'Parade Entries'!K62,"")</f>
        <v/>
      </c>
      <c r="L57" s="250" t="str">
        <f>IF('Parade Entries'!$E62="Charity",'Parade Entries'!L62,"")</f>
        <v/>
      </c>
      <c r="M57" s="293" t="str">
        <f>IF('Parade Entries'!$E62="Charity",'Parade Entries'!M62,"")</f>
        <v/>
      </c>
      <c r="N57" s="250" t="str">
        <f>IF('Parade Entries'!$E62="Charity",'Parade Entries'!N62,"")</f>
        <v/>
      </c>
      <c r="O57" s="250" t="str">
        <f>IF('Parade Entries'!$E62="Charity",'Parade Entries'!O62,"")</f>
        <v/>
      </c>
      <c r="P57" s="250" t="str">
        <f>IF('Parade Entries'!$E62="Charity",'Parade Entries'!P62,"")</f>
        <v/>
      </c>
      <c r="Q57" s="250" t="str">
        <f>IF('Parade Entries'!$E62="Charity",'Parade Entries'!Q62,"")</f>
        <v/>
      </c>
      <c r="R57" s="250" t="str">
        <f>IF('Parade Entries'!$E62="Charity",'Parade Entries'!R62,"")</f>
        <v/>
      </c>
      <c r="S57" s="294" t="str">
        <f>IF('Parade Entries'!$E62="Charity",'Parade Entries'!S62,"")</f>
        <v/>
      </c>
      <c r="T57" s="294" t="str">
        <f>IF('Parade Entries'!$E62="Charity",'Parade Entries'!U62,"")</f>
        <v/>
      </c>
      <c r="U57" s="294" t="str">
        <f>IF('Parade Entries'!$E62="Charity",'Parade Entries'!V62,"")</f>
        <v/>
      </c>
      <c r="V57" s="294" t="str">
        <f>IF('Parade Entries'!$E62="Charity",'Parade Entries'!T62,"")</f>
        <v/>
      </c>
      <c r="W57" s="298" t="str">
        <f>IF('Parade Entries'!$E62="Charity",'Parade Entries'!W62,"")</f>
        <v/>
      </c>
      <c r="X57" s="294" t="str">
        <f>IF('Parade Entries'!$E62="Charity",'Parade Entries'!X62,"")</f>
        <v/>
      </c>
      <c r="Y57" s="298" t="str">
        <f>IF('Parade Entries'!$E62="Charity",'Parade Entries'!Y62,"")</f>
        <v/>
      </c>
      <c r="Z57" s="294" t="str">
        <f>IF('Parade Entries'!$E62="Charity",'Parade Entries'!Z62,"")</f>
        <v/>
      </c>
      <c r="AA57" s="298" t="str">
        <f>IF('Parade Entries'!$E62="Charity",'Parade Entries'!AA62,"")</f>
        <v/>
      </c>
      <c r="AB57" s="250" t="str">
        <f>IF('Parade Entries'!$E62="Charity",'Parade Entries'!AB62,"")</f>
        <v/>
      </c>
      <c r="AC57" s="250" t="str">
        <f>IF('Parade Entries'!$E62="Charity",'Parade Entries'!AC62,"")</f>
        <v/>
      </c>
      <c r="AD57" s="250" t="str">
        <f>IF('Parade Entries'!$E62="Charity",'Parade Entries'!AD62,"")</f>
        <v/>
      </c>
    </row>
    <row r="58" spans="2:30" ht="18" x14ac:dyDescent="0.25">
      <c r="B58" s="156" t="str">
        <f>IF('Parade Entries'!$E63="Charity",'Parade Entries'!B63,"")</f>
        <v/>
      </c>
      <c r="C58" s="250" t="str">
        <f>IF('Parade Entries'!$E63="Charity",'Parade Entries'!C63,"")</f>
        <v/>
      </c>
      <c r="D58" s="250" t="str">
        <f>IF('Parade Entries'!$E63="Charity",'Parade Entries'!D62,"")</f>
        <v/>
      </c>
      <c r="E58" s="250" t="str">
        <f>IF('Parade Entries'!$E63="Charity",'Parade Entries'!E63,"")</f>
        <v/>
      </c>
      <c r="F58" s="250" t="str">
        <f>IF('Parade Entries'!$E63="Charity",'Parade Entries'!F63,"")</f>
        <v/>
      </c>
      <c r="G58" s="250" t="str">
        <f>IF('Parade Entries'!$E63="Charity",'Parade Entries'!G63,"")</f>
        <v/>
      </c>
      <c r="H58" s="250" t="str">
        <f>IF('Parade Entries'!$E63="Charity",'Parade Entries'!H63,"")</f>
        <v/>
      </c>
      <c r="I58" s="292" t="str">
        <f>IF('Parade Entries'!$E63="Charity",'Parade Entries'!I63,"")</f>
        <v/>
      </c>
      <c r="J58" s="250" t="str">
        <f>IF('Parade Entries'!$E63="Charity",'Parade Entries'!J63,"")</f>
        <v/>
      </c>
      <c r="K58" s="250" t="str">
        <f>IF('Parade Entries'!$E63="Charity",'Parade Entries'!K63,"")</f>
        <v/>
      </c>
      <c r="L58" s="250" t="str">
        <f>IF('Parade Entries'!$E63="Charity",'Parade Entries'!L63,"")</f>
        <v/>
      </c>
      <c r="M58" s="293" t="str">
        <f>IF('Parade Entries'!$E63="Charity",'Parade Entries'!M63,"")</f>
        <v/>
      </c>
      <c r="N58" s="250" t="str">
        <f>IF('Parade Entries'!$E63="Charity",'Parade Entries'!N63,"")</f>
        <v/>
      </c>
      <c r="O58" s="250" t="str">
        <f>IF('Parade Entries'!$E63="Charity",'Parade Entries'!O63,"")</f>
        <v/>
      </c>
      <c r="P58" s="250" t="str">
        <f>IF('Parade Entries'!$E63="Charity",'Parade Entries'!P63,"")</f>
        <v/>
      </c>
      <c r="Q58" s="250" t="str">
        <f>IF('Parade Entries'!$E63="Charity",'Parade Entries'!Q63,"")</f>
        <v/>
      </c>
      <c r="R58" s="250" t="str">
        <f>IF('Parade Entries'!$E63="Charity",'Parade Entries'!R63,"")</f>
        <v/>
      </c>
      <c r="S58" s="294" t="str">
        <f>IF('Parade Entries'!$E63="Charity",'Parade Entries'!S63,"")</f>
        <v/>
      </c>
      <c r="T58" s="294" t="str">
        <f>IF('Parade Entries'!$E63="Charity",'Parade Entries'!U63,"")</f>
        <v/>
      </c>
      <c r="U58" s="294" t="str">
        <f>IF('Parade Entries'!$E63="Charity",'Parade Entries'!V63,"")</f>
        <v/>
      </c>
      <c r="V58" s="294" t="str">
        <f>IF('Parade Entries'!$E63="Charity",'Parade Entries'!T63,"")</f>
        <v/>
      </c>
      <c r="W58" s="298" t="str">
        <f>IF('Parade Entries'!$E63="Charity",'Parade Entries'!W63,"")</f>
        <v/>
      </c>
      <c r="X58" s="294" t="str">
        <f>IF('Parade Entries'!$E63="Charity",'Parade Entries'!X63,"")</f>
        <v/>
      </c>
      <c r="Y58" s="298" t="str">
        <f>IF('Parade Entries'!$E63="Charity",'Parade Entries'!Y63,"")</f>
        <v/>
      </c>
      <c r="Z58" s="294" t="str">
        <f>IF('Parade Entries'!$E63="Charity",'Parade Entries'!Z63,"")</f>
        <v/>
      </c>
      <c r="AA58" s="298" t="str">
        <f>IF('Parade Entries'!$E63="Charity",'Parade Entries'!AA63,"")</f>
        <v/>
      </c>
      <c r="AB58" s="250" t="str">
        <f>IF('Parade Entries'!$E63="Charity",'Parade Entries'!AB63,"")</f>
        <v/>
      </c>
      <c r="AC58" s="250" t="str">
        <f>IF('Parade Entries'!$E63="Charity",'Parade Entries'!AC63,"")</f>
        <v/>
      </c>
      <c r="AD58" s="250" t="str">
        <f>IF('Parade Entries'!$E63="Charity",'Parade Entries'!AD63,"")</f>
        <v/>
      </c>
    </row>
    <row r="59" spans="2:30" ht="18" x14ac:dyDescent="0.25">
      <c r="B59" s="156" t="str">
        <f>IF('Parade Entries'!$E64="Charity",'Parade Entries'!B64,"")</f>
        <v/>
      </c>
      <c r="C59" s="250" t="str">
        <f>IF('Parade Entries'!$E64="Charity",'Parade Entries'!C64,"")</f>
        <v/>
      </c>
      <c r="D59" s="250" t="str">
        <f>IF('Parade Entries'!$E64="Charity",'Parade Entries'!D64,"")</f>
        <v/>
      </c>
      <c r="E59" s="250" t="str">
        <f>IF('Parade Entries'!$E64="Charity",'Parade Entries'!E64,"")</f>
        <v/>
      </c>
      <c r="F59" s="250" t="str">
        <f>IF('Parade Entries'!$E64="Charity",'Parade Entries'!F64,"")</f>
        <v/>
      </c>
      <c r="G59" s="250" t="str">
        <f>IF('Parade Entries'!$E64="Charity",'Parade Entries'!G64,"")</f>
        <v/>
      </c>
      <c r="H59" s="250" t="str">
        <f>IF('Parade Entries'!$E64="Charity",'Parade Entries'!H64,"")</f>
        <v/>
      </c>
      <c r="I59" s="292" t="str">
        <f>IF('Parade Entries'!$E64="Charity",'Parade Entries'!I64,"")</f>
        <v/>
      </c>
      <c r="J59" s="250" t="str">
        <f>IF('Parade Entries'!$E64="Charity",'Parade Entries'!J64,"")</f>
        <v/>
      </c>
      <c r="K59" s="250" t="str">
        <f>IF('Parade Entries'!$E64="Charity",'Parade Entries'!K64,"")</f>
        <v/>
      </c>
      <c r="L59" s="250" t="str">
        <f>IF('Parade Entries'!$E64="Charity",'Parade Entries'!L64,"")</f>
        <v/>
      </c>
      <c r="M59" s="293" t="str">
        <f>IF('Parade Entries'!$E64="Charity",'Parade Entries'!M64,"")</f>
        <v/>
      </c>
      <c r="N59" s="250" t="str">
        <f>IF('Parade Entries'!$E64="Charity",'Parade Entries'!N64,"")</f>
        <v/>
      </c>
      <c r="O59" s="250" t="str">
        <f>IF('Parade Entries'!$E64="Charity",'Parade Entries'!O64,"")</f>
        <v/>
      </c>
      <c r="P59" s="250" t="str">
        <f>IF('Parade Entries'!$E64="Charity",'Parade Entries'!P64,"")</f>
        <v/>
      </c>
      <c r="Q59" s="250" t="str">
        <f>IF('Parade Entries'!$E64="Charity",'Parade Entries'!Q64,"")</f>
        <v/>
      </c>
      <c r="R59" s="250" t="str">
        <f>IF('Parade Entries'!$E64="Charity",'Parade Entries'!R64,"")</f>
        <v/>
      </c>
      <c r="S59" s="294" t="str">
        <f>IF('Parade Entries'!$E64="Charity",'Parade Entries'!S64,"")</f>
        <v/>
      </c>
      <c r="T59" s="294" t="str">
        <f>IF('Parade Entries'!$E64="Charity",'Parade Entries'!U64,"")</f>
        <v/>
      </c>
      <c r="U59" s="294" t="str">
        <f>IF('Parade Entries'!$E64="Charity",'Parade Entries'!V64,"")</f>
        <v/>
      </c>
      <c r="V59" s="294" t="str">
        <f>IF('Parade Entries'!$E64="Charity",'Parade Entries'!T64,"")</f>
        <v/>
      </c>
      <c r="W59" s="298" t="str">
        <f>IF('Parade Entries'!$E64="Charity",'Parade Entries'!W64,"")</f>
        <v/>
      </c>
      <c r="X59" s="294" t="str">
        <f>IF('Parade Entries'!$E64="Charity",'Parade Entries'!X64,"")</f>
        <v/>
      </c>
      <c r="Y59" s="298" t="str">
        <f>IF('Parade Entries'!$E64="Charity",'Parade Entries'!Y64,"")</f>
        <v/>
      </c>
      <c r="Z59" s="294" t="str">
        <f>IF('Parade Entries'!$E64="Charity",'Parade Entries'!Z64,"")</f>
        <v/>
      </c>
      <c r="AA59" s="298" t="str">
        <f>IF('Parade Entries'!$E64="Charity",'Parade Entries'!AA64,"")</f>
        <v/>
      </c>
      <c r="AB59" s="250" t="str">
        <f>IF('Parade Entries'!$E64="Charity",'Parade Entries'!AB64,"")</f>
        <v/>
      </c>
      <c r="AC59" s="250" t="str">
        <f>IF('Parade Entries'!$E64="Charity",'Parade Entries'!AC64,"")</f>
        <v/>
      </c>
      <c r="AD59" s="250" t="str">
        <f>IF('Parade Entries'!$E64="Charity",'Parade Entries'!AD64,"")</f>
        <v/>
      </c>
    </row>
    <row r="60" spans="2:30" ht="18" x14ac:dyDescent="0.25">
      <c r="B60" s="156" t="str">
        <f>IF('Parade Entries'!$E65="Charity",'Parade Entries'!B65,"")</f>
        <v>Rotary Clubs of Springfield</v>
      </c>
      <c r="C60" s="250">
        <f>IF('Parade Entries'!$E65="Charity",'Parade Entries'!C65,"")</f>
        <v>46055</v>
      </c>
      <c r="D60" s="250" t="str">
        <f>IF('Parade Entries'!$E65="Charity",'Parade Entries'!D65,"")</f>
        <v>Paid</v>
      </c>
      <c r="E60" s="250" t="str">
        <f>IF('Parade Entries'!$E65="Charity",'Parade Entries'!E65,"")</f>
        <v>Charity</v>
      </c>
      <c r="F60" s="250" t="str">
        <f>IF('Parade Entries'!$E65="Charity",'Parade Entries'!F65,"")</f>
        <v>Roger</v>
      </c>
      <c r="G60" s="250" t="str">
        <f>IF('Parade Entries'!$E65="Charity",'Parade Entries'!G65,"")</f>
        <v>Randolph</v>
      </c>
      <c r="H60" s="250" t="str">
        <f>IF('Parade Entries'!$E65="Charity",'Parade Entries'!H65,"")</f>
        <v>rrandolph@cfotoday.com</v>
      </c>
      <c r="I60" s="292">
        <f>IF('Parade Entries'!$E65="Charity",'Parade Entries'!I65,"")</f>
        <v>2177411538</v>
      </c>
      <c r="J60" s="250" t="str">
        <f>IF('Parade Entries'!$E65="Charity",'Parade Entries'!J65,"")</f>
        <v>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v>
      </c>
      <c r="K60" s="250">
        <f>IF('Parade Entries'!$E65="Charity",'Parade Entries'!K65,"")</f>
        <v>8</v>
      </c>
      <c r="L60" s="250">
        <f>IF('Parade Entries'!$E65="Charity",'Parade Entries'!L65,"")</f>
        <v>0</v>
      </c>
      <c r="M60" s="293" t="str">
        <f>IF('Parade Entries'!$E65="Charity",'Parade Entries'!M65,"")</f>
        <v>No</v>
      </c>
      <c r="N60" s="250" t="str">
        <f>IF('Parade Entries'!$E65="Charity",'Parade Entries'!N65,"")</f>
        <v>No</v>
      </c>
      <c r="O60" s="250">
        <f>IF('Parade Entries'!$E65="Charity",'Parade Entries'!O65,"")</f>
        <v>1</v>
      </c>
      <c r="P60" s="250">
        <f>IF('Parade Entries'!$E65="Charity",'Parade Entries'!P65,"")</f>
        <v>1</v>
      </c>
      <c r="Q60" s="250" t="str">
        <f>IF('Parade Entries'!$E65="Charity",'Parade Entries'!Q65,"")</f>
        <v>Pick up with trailer</v>
      </c>
      <c r="R60" s="250" t="str">
        <f>IF('Parade Entries'!$E65="Charity",'Parade Entries'!R65,"")</f>
        <v>Online - Stripe</v>
      </c>
      <c r="S60" s="294">
        <f>IF('Parade Entries'!$E65="Charity",'Parade Entries'!S65,"")</f>
        <v>50</v>
      </c>
      <c r="T60" s="294">
        <f>IF('Parade Entries'!$E65="Charity",'Parade Entries'!U65,"")</f>
        <v>46.75</v>
      </c>
      <c r="U60" s="294">
        <f>IF('Parade Entries'!$E65="Charity",'Parade Entries'!V65,"")</f>
        <v>0</v>
      </c>
      <c r="V60" s="294">
        <f>IF('Parade Entries'!$E65="Charity",'Parade Entries'!T65,"")</f>
        <v>1.75</v>
      </c>
      <c r="W60" s="298">
        <f>IF('Parade Entries'!$E65="Charity",'Parade Entries'!W65,"")</f>
        <v>3.5000000000000003E-2</v>
      </c>
      <c r="X60" s="294">
        <f>IF('Parade Entries'!$E65="Charity",'Parade Entries'!X65,"")</f>
        <v>1.5</v>
      </c>
      <c r="Y60" s="298">
        <f>IF('Parade Entries'!$E65="Charity",'Parade Entries'!Y65,"")</f>
        <v>0.03</v>
      </c>
      <c r="Z60" s="294">
        <f>IF('Parade Entries'!$E65="Charity",'Parade Entries'!Z65,"")</f>
        <v>3.25</v>
      </c>
      <c r="AA60" s="298">
        <f>IF('Parade Entries'!$E65="Charity",'Parade Entries'!AA65,"")</f>
        <v>6.5000000000000002E-2</v>
      </c>
      <c r="AB60" s="250" t="str">
        <f>IF('Parade Entries'!$E65="Charity",'Parade Entries'!AB65,"")</f>
        <v>Roger Randolph</v>
      </c>
      <c r="AC60" s="250" t="str">
        <f>IF('Parade Entries'!$E65="Charity",'Parade Entries'!AC65,"")</f>
        <v>New Site</v>
      </c>
      <c r="AD60" s="250" t="str">
        <f>IF('Parade Entries'!$E65="Charity",'Parade Entries'!AD65,"")</f>
        <v/>
      </c>
    </row>
    <row r="61" spans="2:30" ht="18" x14ac:dyDescent="0.25">
      <c r="B61" s="156" t="str">
        <f>IF('Parade Entries'!$E66="Charity",'Parade Entries'!B66,"")</f>
        <v/>
      </c>
      <c r="C61" s="250" t="str">
        <f>IF('Parade Entries'!$E66="Charity",'Parade Entries'!C66,"")</f>
        <v/>
      </c>
      <c r="D61" s="250" t="str">
        <f>IF('Parade Entries'!$E66="Charity",'Parade Entries'!D66,"")</f>
        <v/>
      </c>
      <c r="E61" s="250" t="str">
        <f>IF('Parade Entries'!$E66="Charity",'Parade Entries'!E66,"")</f>
        <v/>
      </c>
      <c r="F61" s="250" t="str">
        <f>IF('Parade Entries'!$E66="Charity",'Parade Entries'!F66,"")</f>
        <v/>
      </c>
      <c r="G61" s="250" t="str">
        <f>IF('Parade Entries'!$E66="Charity",'Parade Entries'!G66,"")</f>
        <v/>
      </c>
      <c r="H61" s="250" t="str">
        <f>IF('Parade Entries'!$E66="Charity",'Parade Entries'!H66,"")</f>
        <v/>
      </c>
      <c r="I61" s="292" t="str">
        <f>IF('Parade Entries'!$E66="Charity",'Parade Entries'!I66,"")</f>
        <v/>
      </c>
      <c r="J61" s="250" t="str">
        <f>IF('Parade Entries'!$E66="Charity",'Parade Entries'!J66,"")</f>
        <v/>
      </c>
      <c r="K61" s="250" t="str">
        <f>IF('Parade Entries'!$E66="Charity",'Parade Entries'!K66,"")</f>
        <v/>
      </c>
      <c r="L61" s="250" t="str">
        <f>IF('Parade Entries'!$E66="Charity",'Parade Entries'!L66,"")</f>
        <v/>
      </c>
      <c r="M61" s="293" t="str">
        <f>IF('Parade Entries'!$E66="Charity",'Parade Entries'!M66,"")</f>
        <v/>
      </c>
      <c r="N61" s="250" t="str">
        <f>IF('Parade Entries'!$E66="Charity",'Parade Entries'!N66,"")</f>
        <v/>
      </c>
      <c r="O61" s="250" t="str">
        <f>IF('Parade Entries'!$E66="Charity",'Parade Entries'!O66,"")</f>
        <v/>
      </c>
      <c r="P61" s="250" t="str">
        <f>IF('Parade Entries'!$E66="Charity",'Parade Entries'!P66,"")</f>
        <v/>
      </c>
      <c r="Q61" s="250" t="str">
        <f>IF('Parade Entries'!$E66="Charity",'Parade Entries'!Q66,"")</f>
        <v/>
      </c>
      <c r="R61" s="250" t="str">
        <f>IF('Parade Entries'!$E66="Charity",'Parade Entries'!R66,"")</f>
        <v/>
      </c>
      <c r="S61" s="294" t="str">
        <f>IF('Parade Entries'!$E66="Charity",'Parade Entries'!S66,"")</f>
        <v/>
      </c>
      <c r="T61" s="294" t="str">
        <f>IF('Parade Entries'!$E66="Charity",'Parade Entries'!U66,"")</f>
        <v/>
      </c>
      <c r="U61" s="294" t="str">
        <f>IF('Parade Entries'!$E66="Charity",'Parade Entries'!V66,"")</f>
        <v/>
      </c>
      <c r="V61" s="294" t="str">
        <f>IF('Parade Entries'!$E66="Charity",'Parade Entries'!T66,"")</f>
        <v/>
      </c>
      <c r="W61" s="298" t="str">
        <f>IF('Parade Entries'!$E66="Charity",'Parade Entries'!W66,"")</f>
        <v/>
      </c>
      <c r="X61" s="294" t="str">
        <f>IF('Parade Entries'!$E66="Charity",'Parade Entries'!X66,"")</f>
        <v/>
      </c>
      <c r="Y61" s="298" t="str">
        <f>IF('Parade Entries'!$E66="Charity",'Parade Entries'!Y66,"")</f>
        <v/>
      </c>
      <c r="Z61" s="294" t="str">
        <f>IF('Parade Entries'!$E66="Charity",'Parade Entries'!Z66,"")</f>
        <v/>
      </c>
      <c r="AA61" s="298" t="str">
        <f>IF('Parade Entries'!$E66="Charity",'Parade Entries'!AA66,"")</f>
        <v/>
      </c>
      <c r="AB61" s="250" t="str">
        <f>IF('Parade Entries'!$E66="Charity",'Parade Entries'!AB66,"")</f>
        <v/>
      </c>
      <c r="AC61" s="250" t="str">
        <f>IF('Parade Entries'!$E66="Charity",'Parade Entries'!AC66,"")</f>
        <v/>
      </c>
      <c r="AD61" s="250" t="str">
        <f>IF('Parade Entries'!$E66="Charity",'Parade Entries'!AD66,"")</f>
        <v/>
      </c>
    </row>
    <row r="62" spans="2:30" ht="18" x14ac:dyDescent="0.25">
      <c r="B62" s="156" t="str">
        <f>IF('Parade Entries'!$E67="Charity",'Parade Entries'!B67,"")</f>
        <v/>
      </c>
      <c r="C62" s="250" t="str">
        <f>IF('Parade Entries'!$E67="Charity",'Parade Entries'!C67,"")</f>
        <v/>
      </c>
      <c r="D62" s="250" t="str">
        <f>IF('Parade Entries'!$E67="Charity",'Parade Entries'!D67,"")</f>
        <v/>
      </c>
      <c r="E62" s="250" t="str">
        <f>IF('Parade Entries'!$E67="Charity",'Parade Entries'!E67,"")</f>
        <v/>
      </c>
      <c r="F62" s="250" t="str">
        <f>IF('Parade Entries'!$E67="Charity",'Parade Entries'!F67,"")</f>
        <v/>
      </c>
      <c r="G62" s="250" t="str">
        <f>IF('Parade Entries'!$E67="Charity",'Parade Entries'!G67,"")</f>
        <v/>
      </c>
      <c r="H62" s="250" t="str">
        <f>IF('Parade Entries'!$E67="Charity",'Parade Entries'!H67,"")</f>
        <v/>
      </c>
      <c r="I62" s="292" t="str">
        <f>IF('Parade Entries'!$E67="Charity",'Parade Entries'!I67,"")</f>
        <v/>
      </c>
      <c r="J62" s="250" t="str">
        <f>IF('Parade Entries'!$E67="Charity",'Parade Entries'!J67,"")</f>
        <v/>
      </c>
      <c r="K62" s="250" t="str">
        <f>IF('Parade Entries'!$E67="Charity",'Parade Entries'!K67,"")</f>
        <v/>
      </c>
      <c r="L62" s="250" t="str">
        <f>IF('Parade Entries'!$E67="Charity",'Parade Entries'!L67,"")</f>
        <v/>
      </c>
      <c r="M62" s="293" t="str">
        <f>IF('Parade Entries'!$E67="Charity",'Parade Entries'!M67,"")</f>
        <v/>
      </c>
      <c r="N62" s="250" t="str">
        <f>IF('Parade Entries'!$E67="Charity",'Parade Entries'!N67,"")</f>
        <v/>
      </c>
      <c r="O62" s="250" t="str">
        <f>IF('Parade Entries'!$E67="Charity",'Parade Entries'!O67,"")</f>
        <v/>
      </c>
      <c r="P62" s="250" t="str">
        <f>IF('Parade Entries'!$E67="Charity",'Parade Entries'!P67,"")</f>
        <v/>
      </c>
      <c r="Q62" s="250" t="str">
        <f>IF('Parade Entries'!$E67="Charity",'Parade Entries'!Q67,"")</f>
        <v/>
      </c>
      <c r="R62" s="250" t="str">
        <f>IF('Parade Entries'!$E67="Charity",'Parade Entries'!R67,"")</f>
        <v/>
      </c>
      <c r="S62" s="294" t="str">
        <f>IF('Parade Entries'!$E67="Charity",'Parade Entries'!S67,"")</f>
        <v/>
      </c>
      <c r="T62" s="294" t="str">
        <f>IF('Parade Entries'!$E67="Charity",'Parade Entries'!U67,"")</f>
        <v/>
      </c>
      <c r="U62" s="294" t="str">
        <f>IF('Parade Entries'!$E67="Charity",'Parade Entries'!V67,"")</f>
        <v/>
      </c>
      <c r="V62" s="294" t="str">
        <f>IF('Parade Entries'!$E67="Charity",'Parade Entries'!T67,"")</f>
        <v/>
      </c>
      <c r="W62" s="298" t="str">
        <f>IF('Parade Entries'!$E67="Charity",'Parade Entries'!W67,"")</f>
        <v/>
      </c>
      <c r="X62" s="294" t="str">
        <f>IF('Parade Entries'!$E67="Charity",'Parade Entries'!X67,"")</f>
        <v/>
      </c>
      <c r="Y62" s="298" t="str">
        <f>IF('Parade Entries'!$E67="Charity",'Parade Entries'!Y67,"")</f>
        <v/>
      </c>
      <c r="Z62" s="294" t="str">
        <f>IF('Parade Entries'!$E67="Charity",'Parade Entries'!Z67,"")</f>
        <v/>
      </c>
      <c r="AA62" s="298" t="str">
        <f>IF('Parade Entries'!$E67="Charity",'Parade Entries'!AA67,"")</f>
        <v/>
      </c>
      <c r="AB62" s="250" t="str">
        <f>IF('Parade Entries'!$E67="Charity",'Parade Entries'!AB67,"")</f>
        <v/>
      </c>
      <c r="AC62" s="250" t="str">
        <f>IF('Parade Entries'!$E67="Charity",'Parade Entries'!AC67,"")</f>
        <v/>
      </c>
      <c r="AD62" s="250" t="str">
        <f>IF('Parade Entries'!$E67="Charity",'Parade Entries'!AD67,"")</f>
        <v/>
      </c>
    </row>
    <row r="63" spans="2:30" ht="18" x14ac:dyDescent="0.25">
      <c r="B63" s="156" t="str">
        <f>IF('Parade Entries'!$E68="Charity",'Parade Entries'!B68,"")</f>
        <v>Lake Springfield Marina</v>
      </c>
      <c r="C63" s="250">
        <f>IF('Parade Entries'!$E68="Charity",'Parade Entries'!C68,"")</f>
        <v>46057</v>
      </c>
      <c r="D63" s="250" t="str">
        <f>IF('Parade Entries'!$E68="Charity",'Parade Entries'!D68,"")</f>
        <v>Paid</v>
      </c>
      <c r="E63" s="250" t="str">
        <f>IF('Parade Entries'!$E68="Charity",'Parade Entries'!E68,"")</f>
        <v>Charity</v>
      </c>
      <c r="F63" s="250" t="str">
        <f>IF('Parade Entries'!$E68="Charity",'Parade Entries'!F68,"")</f>
        <v>Gabie</v>
      </c>
      <c r="G63" s="250" t="str">
        <f>IF('Parade Entries'!$E68="Charity",'Parade Entries'!G68,"")</f>
        <v>Richardson</v>
      </c>
      <c r="H63" s="250" t="str">
        <f>IF('Parade Entries'!$E68="Charity",'Parade Entries'!H68,"")</f>
        <v>gabie@lakespringfieldmarina.com</v>
      </c>
      <c r="I63" s="292">
        <f>IF('Parade Entries'!$E68="Charity",'Parade Entries'!I68,"")</f>
        <v>2174833625</v>
      </c>
      <c r="J63" s="250" t="str">
        <f>IF('Parade Entries'!$E68="Charity",'Parade Entries'!J68,"")</f>
        <v>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v>
      </c>
      <c r="K63" s="250">
        <f>IF('Parade Entries'!$E68="Charity",'Parade Entries'!K68,"")</f>
        <v>20</v>
      </c>
      <c r="L63" s="250">
        <f>IF('Parade Entries'!$E68="Charity",'Parade Entries'!L68,"")</f>
        <v>0</v>
      </c>
      <c r="M63" s="293" t="str">
        <f>IF('Parade Entries'!$E68="Charity",'Parade Entries'!M68,"")</f>
        <v>No</v>
      </c>
      <c r="N63" s="250" t="str">
        <f>IF('Parade Entries'!$E68="Charity",'Parade Entries'!N68,"")</f>
        <v>No</v>
      </c>
      <c r="O63" s="250">
        <f>IF('Parade Entries'!$E68="Charity",'Parade Entries'!O68,"")</f>
        <v>2</v>
      </c>
      <c r="P63" s="250">
        <f>IF('Parade Entries'!$E68="Charity",'Parade Entries'!P68,"")</f>
        <v>0</v>
      </c>
      <c r="Q63" s="250" t="str">
        <f>IF('Parade Entries'!$E68="Charity",'Parade Entries'!Q68,"")</f>
        <v>HumVee and boat</v>
      </c>
      <c r="R63" s="250" t="str">
        <f>IF('Parade Entries'!$E68="Charity",'Parade Entries'!R68,"")</f>
        <v>Online - Stripe</v>
      </c>
      <c r="S63" s="294">
        <f>IF('Parade Entries'!$E68="Charity",'Parade Entries'!S68,"")</f>
        <v>300</v>
      </c>
      <c r="T63" s="294">
        <f>IF('Parade Entries'!$E68="Charity",'Parade Entries'!U68,"")</f>
        <v>282</v>
      </c>
      <c r="U63" s="294">
        <f>IF('Parade Entries'!$E68="Charity",'Parade Entries'!V68,"")</f>
        <v>0</v>
      </c>
      <c r="V63" s="294">
        <f>IF('Parade Entries'!$E68="Charity",'Parade Entries'!T68,"")</f>
        <v>9</v>
      </c>
      <c r="W63" s="298">
        <f>IF('Parade Entries'!$E68="Charity",'Parade Entries'!W68,"")</f>
        <v>0.03</v>
      </c>
      <c r="X63" s="294">
        <f>IF('Parade Entries'!$E68="Charity",'Parade Entries'!X68,"")</f>
        <v>9</v>
      </c>
      <c r="Y63" s="298">
        <f>IF('Parade Entries'!$E68="Charity",'Parade Entries'!Y68,"")</f>
        <v>0.03</v>
      </c>
      <c r="Z63" s="294">
        <f>IF('Parade Entries'!$E68="Charity",'Parade Entries'!Z68,"")</f>
        <v>18</v>
      </c>
      <c r="AA63" s="298">
        <f>IF('Parade Entries'!$E68="Charity",'Parade Entries'!AA68,"")</f>
        <v>0.06</v>
      </c>
      <c r="AB63" s="250" t="str">
        <f>IF('Parade Entries'!$E68="Charity",'Parade Entries'!AB68,"")</f>
        <v>Gabie Richardson</v>
      </c>
      <c r="AC63" s="250" t="str">
        <f>IF('Parade Entries'!$E68="Charity",'Parade Entries'!AC68,"")</f>
        <v>New Site</v>
      </c>
      <c r="AD63" s="250" t="str">
        <f>IF('Parade Entries'!$E68="Charity",'Parade Entries'!AD68,"")</f>
        <v/>
      </c>
    </row>
    <row r="64" spans="2:30" ht="18" x14ac:dyDescent="0.25">
      <c r="B64" s="156" t="str">
        <f>IF('Parade Entries'!$E69="Charity",'Parade Entries'!B69,"")</f>
        <v/>
      </c>
      <c r="C64" s="250" t="str">
        <f>IF('Parade Entries'!$E69="Charity",'Parade Entries'!C69,"")</f>
        <v/>
      </c>
      <c r="D64" s="250" t="str">
        <f>IF('Parade Entries'!$E69="Charity",'Parade Entries'!D69,"")</f>
        <v/>
      </c>
      <c r="E64" s="250" t="str">
        <f>IF('Parade Entries'!$E69="Charity",'Parade Entries'!E69,"")</f>
        <v/>
      </c>
      <c r="F64" s="250" t="str">
        <f>IF('Parade Entries'!$E69="Charity",'Parade Entries'!F69,"")</f>
        <v/>
      </c>
      <c r="G64" s="250" t="str">
        <f>IF('Parade Entries'!$E69="Charity",'Parade Entries'!G69,"")</f>
        <v/>
      </c>
      <c r="H64" s="250" t="str">
        <f>IF('Parade Entries'!$E69="Charity",'Parade Entries'!H69,"")</f>
        <v/>
      </c>
      <c r="I64" s="292" t="str">
        <f>IF('Parade Entries'!$E69="Charity",'Parade Entries'!I69,"")</f>
        <v/>
      </c>
      <c r="J64" s="250" t="str">
        <f>IF('Parade Entries'!$E69="Charity",'Parade Entries'!J69,"")</f>
        <v/>
      </c>
      <c r="K64" s="250" t="str">
        <f>IF('Parade Entries'!$E69="Charity",'Parade Entries'!K69,"")</f>
        <v/>
      </c>
      <c r="L64" s="250" t="str">
        <f>IF('Parade Entries'!$E69="Charity",'Parade Entries'!L69,"")</f>
        <v/>
      </c>
      <c r="M64" s="293" t="str">
        <f>IF('Parade Entries'!$E69="Charity",'Parade Entries'!M69,"")</f>
        <v/>
      </c>
      <c r="N64" s="250" t="str">
        <f>IF('Parade Entries'!$E69="Charity",'Parade Entries'!N69,"")</f>
        <v/>
      </c>
      <c r="O64" s="250" t="str">
        <f>IF('Parade Entries'!$E69="Charity",'Parade Entries'!O69,"")</f>
        <v/>
      </c>
      <c r="P64" s="250" t="str">
        <f>IF('Parade Entries'!$E69="Charity",'Parade Entries'!P69,"")</f>
        <v/>
      </c>
      <c r="Q64" s="250" t="str">
        <f>IF('Parade Entries'!$E69="Charity",'Parade Entries'!Q69,"")</f>
        <v/>
      </c>
      <c r="R64" s="250" t="str">
        <f>IF('Parade Entries'!$E69="Charity",'Parade Entries'!R69,"")</f>
        <v/>
      </c>
      <c r="S64" s="294" t="str">
        <f>IF('Parade Entries'!$E69="Charity",'Parade Entries'!S69,"")</f>
        <v/>
      </c>
      <c r="T64" s="294" t="str">
        <f>IF('Parade Entries'!$E69="Charity",'Parade Entries'!U69,"")</f>
        <v/>
      </c>
      <c r="U64" s="294" t="str">
        <f>IF('Parade Entries'!$E69="Charity",'Parade Entries'!V69,"")</f>
        <v/>
      </c>
      <c r="V64" s="294" t="str">
        <f>IF('Parade Entries'!$E69="Charity",'Parade Entries'!T69,"")</f>
        <v/>
      </c>
      <c r="W64" s="298" t="str">
        <f>IF('Parade Entries'!$E69="Charity",'Parade Entries'!W69,"")</f>
        <v/>
      </c>
      <c r="X64" s="294" t="str">
        <f>IF('Parade Entries'!$E69="Charity",'Parade Entries'!X69,"")</f>
        <v/>
      </c>
      <c r="Y64" s="298" t="str">
        <f>IF('Parade Entries'!$E69="Charity",'Parade Entries'!Y69,"")</f>
        <v/>
      </c>
      <c r="Z64" s="294" t="str">
        <f>IF('Parade Entries'!$E69="Charity",'Parade Entries'!Z69,"")</f>
        <v/>
      </c>
      <c r="AA64" s="298" t="str">
        <f>IF('Parade Entries'!$E69="Charity",'Parade Entries'!AA69,"")</f>
        <v/>
      </c>
      <c r="AB64" s="250" t="str">
        <f>IF('Parade Entries'!$E69="Charity",'Parade Entries'!AB69,"")</f>
        <v/>
      </c>
      <c r="AC64" s="250" t="str">
        <f>IF('Parade Entries'!$E69="Charity",'Parade Entries'!AC69,"")</f>
        <v/>
      </c>
      <c r="AD64" s="250" t="str">
        <f>IF('Parade Entries'!$E69="Charity",'Parade Entries'!AD69,"")</f>
        <v/>
      </c>
    </row>
    <row r="65" spans="2:30" ht="18" x14ac:dyDescent="0.25">
      <c r="B65" s="156" t="str">
        <f>IF('Parade Entries'!$E70="Charity",'Parade Entries'!B70,"")</f>
        <v/>
      </c>
      <c r="C65" s="250" t="str">
        <f>IF('Parade Entries'!$E70="Charity",'Parade Entries'!C70,"")</f>
        <v/>
      </c>
      <c r="D65" s="250" t="str">
        <f>IF('Parade Entries'!$E70="Charity",'Parade Entries'!D70,"")</f>
        <v/>
      </c>
      <c r="E65" s="250" t="str">
        <f>IF('Parade Entries'!$E70="Charity",'Parade Entries'!E70,"")</f>
        <v/>
      </c>
      <c r="F65" s="250" t="str">
        <f>IF('Parade Entries'!$E70="Charity",'Parade Entries'!F70,"")</f>
        <v/>
      </c>
      <c r="G65" s="250" t="str">
        <f>IF('Parade Entries'!$E70="Charity",'Parade Entries'!G70,"")</f>
        <v/>
      </c>
      <c r="H65" s="250" t="str">
        <f>IF('Parade Entries'!$E70="Charity",'Parade Entries'!H70,"")</f>
        <v/>
      </c>
      <c r="I65" s="292" t="str">
        <f>IF('Parade Entries'!$E70="Charity",'Parade Entries'!I70,"")</f>
        <v/>
      </c>
      <c r="J65" s="250" t="str">
        <f>IF('Parade Entries'!$E70="Charity",'Parade Entries'!J70,"")</f>
        <v/>
      </c>
      <c r="K65" s="250" t="str">
        <f>IF('Parade Entries'!$E70="Charity",'Parade Entries'!K70,"")</f>
        <v/>
      </c>
      <c r="L65" s="250" t="str">
        <f>IF('Parade Entries'!$E70="Charity",'Parade Entries'!L70,"")</f>
        <v/>
      </c>
      <c r="M65" s="293" t="str">
        <f>IF('Parade Entries'!$E70="Charity",'Parade Entries'!M70,"")</f>
        <v/>
      </c>
      <c r="N65" s="250" t="str">
        <f>IF('Parade Entries'!$E70="Charity",'Parade Entries'!N70,"")</f>
        <v/>
      </c>
      <c r="O65" s="250" t="str">
        <f>IF('Parade Entries'!$E70="Charity",'Parade Entries'!O70,"")</f>
        <v/>
      </c>
      <c r="P65" s="250" t="str">
        <f>IF('Parade Entries'!$E70="Charity",'Parade Entries'!P70,"")</f>
        <v/>
      </c>
      <c r="Q65" s="250" t="str">
        <f>IF('Parade Entries'!$E70="Charity",'Parade Entries'!Q70,"")</f>
        <v/>
      </c>
      <c r="R65" s="250" t="str">
        <f>IF('Parade Entries'!$E70="Charity",'Parade Entries'!R70,"")</f>
        <v/>
      </c>
      <c r="S65" s="294" t="str">
        <f>IF('Parade Entries'!$E70="Charity",'Parade Entries'!S70,"")</f>
        <v/>
      </c>
      <c r="T65" s="294" t="str">
        <f>IF('Parade Entries'!$E70="Charity",'Parade Entries'!U70,"")</f>
        <v/>
      </c>
      <c r="U65" s="294" t="str">
        <f>IF('Parade Entries'!$E70="Charity",'Parade Entries'!V70,"")</f>
        <v/>
      </c>
      <c r="V65" s="294" t="str">
        <f>IF('Parade Entries'!$E70="Charity",'Parade Entries'!T70,"")</f>
        <v/>
      </c>
      <c r="W65" s="298" t="str">
        <f>IF('Parade Entries'!$E70="Charity",'Parade Entries'!W70,"")</f>
        <v/>
      </c>
      <c r="X65" s="294" t="str">
        <f>IF('Parade Entries'!$E70="Charity",'Parade Entries'!X70,"")</f>
        <v/>
      </c>
      <c r="Y65" s="298" t="str">
        <f>IF('Parade Entries'!$E70="Charity",'Parade Entries'!Y70,"")</f>
        <v/>
      </c>
      <c r="Z65" s="294" t="str">
        <f>IF('Parade Entries'!$E70="Charity",'Parade Entries'!Z70,"")</f>
        <v/>
      </c>
      <c r="AA65" s="298" t="str">
        <f>IF('Parade Entries'!$E70="Charity",'Parade Entries'!AA70,"")</f>
        <v/>
      </c>
      <c r="AB65" s="250" t="str">
        <f>IF('Parade Entries'!$E70="Charity",'Parade Entries'!AB70,"")</f>
        <v/>
      </c>
      <c r="AC65" s="250" t="str">
        <f>IF('Parade Entries'!$E70="Charity",'Parade Entries'!AC70,"")</f>
        <v/>
      </c>
      <c r="AD65" s="250" t="str">
        <f>IF('Parade Entries'!$E70="Charity",'Parade Entries'!AD70,"")</f>
        <v/>
      </c>
    </row>
    <row r="66" spans="2:30" ht="18" x14ac:dyDescent="0.25">
      <c r="B66" s="156" t="str">
        <f>IF('Parade Entries'!$E71="Charity",'Parade Entries'!B71,"")</f>
        <v/>
      </c>
      <c r="C66" s="250" t="str">
        <f>IF('Parade Entries'!$E71="Charity",'Parade Entries'!C71,"")</f>
        <v/>
      </c>
      <c r="D66" s="250" t="str">
        <f>IF('Parade Entries'!$E71="Charity",'Parade Entries'!D71,"")</f>
        <v/>
      </c>
      <c r="E66" s="250" t="str">
        <f>IF('Parade Entries'!$E71="Charity",'Parade Entries'!E71,"")</f>
        <v/>
      </c>
      <c r="F66" s="250" t="str">
        <f>IF('Parade Entries'!$E71="Charity",'Parade Entries'!F71,"")</f>
        <v/>
      </c>
      <c r="G66" s="250" t="str">
        <f>IF('Parade Entries'!$E71="Charity",'Parade Entries'!G71,"")</f>
        <v/>
      </c>
      <c r="H66" s="250" t="str">
        <f>IF('Parade Entries'!$E71="Charity",'Parade Entries'!H71,"")</f>
        <v/>
      </c>
      <c r="I66" s="292" t="str">
        <f>IF('Parade Entries'!$E71="Charity",'Parade Entries'!I71,"")</f>
        <v/>
      </c>
      <c r="J66" s="250" t="str">
        <f>IF('Parade Entries'!$E71="Charity",'Parade Entries'!J71,"")</f>
        <v/>
      </c>
      <c r="K66" s="250" t="str">
        <f>IF('Parade Entries'!$E71="Charity",'Parade Entries'!K71,"")</f>
        <v/>
      </c>
      <c r="L66" s="250" t="str">
        <f>IF('Parade Entries'!$E71="Charity",'Parade Entries'!L71,"")</f>
        <v/>
      </c>
      <c r="M66" s="293" t="str">
        <f>IF('Parade Entries'!$E71="Charity",'Parade Entries'!M71,"")</f>
        <v/>
      </c>
      <c r="N66" s="250" t="str">
        <f>IF('Parade Entries'!$E71="Charity",'Parade Entries'!N71,"")</f>
        <v/>
      </c>
      <c r="O66" s="250" t="str">
        <f>IF('Parade Entries'!$E71="Charity",'Parade Entries'!O71,"")</f>
        <v/>
      </c>
      <c r="P66" s="250" t="str">
        <f>IF('Parade Entries'!$E71="Charity",'Parade Entries'!P71,"")</f>
        <v/>
      </c>
      <c r="Q66" s="250" t="str">
        <f>IF('Parade Entries'!$E71="Charity",'Parade Entries'!Q71,"")</f>
        <v/>
      </c>
      <c r="R66" s="250" t="str">
        <f>IF('Parade Entries'!$E71="Charity",'Parade Entries'!R71,"")</f>
        <v/>
      </c>
      <c r="S66" s="294" t="str">
        <f>IF('Parade Entries'!$E71="Charity",'Parade Entries'!S71,"")</f>
        <v/>
      </c>
      <c r="T66" s="294" t="str">
        <f>IF('Parade Entries'!$E71="Charity",'Parade Entries'!U71,"")</f>
        <v/>
      </c>
      <c r="U66" s="294" t="str">
        <f>IF('Parade Entries'!$E71="Charity",'Parade Entries'!V71,"")</f>
        <v/>
      </c>
      <c r="V66" s="294" t="str">
        <f>IF('Parade Entries'!$E71="Charity",'Parade Entries'!T71,"")</f>
        <v/>
      </c>
      <c r="W66" s="298" t="str">
        <f>IF('Parade Entries'!$E71="Charity",'Parade Entries'!W71,"")</f>
        <v/>
      </c>
      <c r="X66" s="294" t="str">
        <f>IF('Parade Entries'!$E71="Charity",'Parade Entries'!X71,"")</f>
        <v/>
      </c>
      <c r="Y66" s="298" t="str">
        <f>IF('Parade Entries'!$E71="Charity",'Parade Entries'!Y71,"")</f>
        <v/>
      </c>
      <c r="Z66" s="294" t="str">
        <f>IF('Parade Entries'!$E71="Charity",'Parade Entries'!Z71,"")</f>
        <v/>
      </c>
      <c r="AA66" s="298" t="str">
        <f>IF('Parade Entries'!$E71="Charity",'Parade Entries'!AA71,"")</f>
        <v/>
      </c>
      <c r="AB66" s="250" t="str">
        <f>IF('Parade Entries'!$E71="Charity",'Parade Entries'!AB71,"")</f>
        <v/>
      </c>
      <c r="AC66" s="250" t="str">
        <f>IF('Parade Entries'!$E71="Charity",'Parade Entries'!AC71,"")</f>
        <v/>
      </c>
      <c r="AD66" s="250" t="str">
        <f>IF('Parade Entries'!$E71="Charity",'Parade Entries'!AD71,"")</f>
        <v/>
      </c>
    </row>
    <row r="67" spans="2:30" ht="18" x14ac:dyDescent="0.25">
      <c r="B67" s="156" t="str">
        <f>IF('Parade Entries'!$E72="Charity",'Parade Entries'!B72,"")</f>
        <v>Carpenters Local 270</v>
      </c>
      <c r="C67" s="250">
        <f>IF('Parade Entries'!$E72="Charity",'Parade Entries'!C72,"")</f>
        <v>46059</v>
      </c>
      <c r="D67" s="250" t="str">
        <f>IF('Parade Entries'!$E72="Charity",'Parade Entries'!D72,"")</f>
        <v>Paid</v>
      </c>
      <c r="E67" s="250" t="str">
        <f>IF('Parade Entries'!$E72="Charity",'Parade Entries'!E72,"")</f>
        <v>Charity</v>
      </c>
      <c r="F67" s="250" t="str">
        <f>IF('Parade Entries'!$E72="Charity",'Parade Entries'!F72,"")</f>
        <v>RJ</v>
      </c>
      <c r="G67" s="250" t="str">
        <f>IF('Parade Entries'!$E72="Charity",'Parade Entries'!G72,"")</f>
        <v>Finneran</v>
      </c>
      <c r="H67" s="250" t="str">
        <f>IF('Parade Entries'!$E72="Charity",'Parade Entries'!H72,"")</f>
        <v>local270@carpentersunion.org</v>
      </c>
      <c r="I67" s="292">
        <f>IF('Parade Entries'!$E72="Charity",'Parade Entries'!I72,"")</f>
        <v>2175287571</v>
      </c>
      <c r="J67" s="250" t="str">
        <f>IF('Parade Entries'!$E72="Charity",'Parade Entries'!J72,"")</f>
        <v>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v>
      </c>
      <c r="K67" s="250">
        <f>IF('Parade Entries'!$E72="Charity",'Parade Entries'!K72,"")</f>
        <v>25</v>
      </c>
      <c r="L67" s="250">
        <f>IF('Parade Entries'!$E72="Charity",'Parade Entries'!L72,"")</f>
        <v>0</v>
      </c>
      <c r="M67" s="293" t="str">
        <f>IF('Parade Entries'!$E72="Charity",'Parade Entries'!M72,"")</f>
        <v>No</v>
      </c>
      <c r="N67" s="250" t="str">
        <f>IF('Parade Entries'!$E72="Charity",'Parade Entries'!N72,"")</f>
        <v>No</v>
      </c>
      <c r="O67" s="250">
        <f>IF('Parade Entries'!$E72="Charity",'Parade Entries'!O72,"")</f>
        <v>0</v>
      </c>
      <c r="P67" s="250">
        <f>IF('Parade Entries'!$E72="Charity",'Parade Entries'!P72,"")</f>
        <v>0</v>
      </c>
      <c r="Q67" s="250">
        <f>IF('Parade Entries'!$E72="Charity",'Parade Entries'!Q72,"")</f>
        <v>0</v>
      </c>
      <c r="R67" s="250" t="str">
        <f>IF('Parade Entries'!$E72="Charity",'Parade Entries'!R72,"")</f>
        <v>Online - Stripe</v>
      </c>
      <c r="S67" s="294">
        <f>IF('Parade Entries'!$E72="Charity",'Parade Entries'!S72,"")</f>
        <v>50</v>
      </c>
      <c r="T67" s="294">
        <f>IF('Parade Entries'!$E72="Charity",'Parade Entries'!U72,"")</f>
        <v>48.25</v>
      </c>
      <c r="U67" s="294">
        <f>IF('Parade Entries'!$E72="Charity",'Parade Entries'!V72,"")</f>
        <v>0</v>
      </c>
      <c r="V67" s="294">
        <f>IF('Parade Entries'!$E72="Charity",'Parade Entries'!T72,"")</f>
        <v>1.75</v>
      </c>
      <c r="W67" s="298">
        <f>IF('Parade Entries'!$E72="Charity",'Parade Entries'!W72,"")</f>
        <v>3.5000000000000003E-2</v>
      </c>
      <c r="X67" s="294">
        <f>IF('Parade Entries'!$E72="Charity",'Parade Entries'!X72,"")</f>
        <v>0</v>
      </c>
      <c r="Y67" s="298" t="str">
        <f>IF('Parade Entries'!$E72="Charity",'Parade Entries'!Y72,"")</f>
        <v/>
      </c>
      <c r="Z67" s="294">
        <f>IF('Parade Entries'!$E72="Charity",'Parade Entries'!Z72,"")</f>
        <v>1.75</v>
      </c>
      <c r="AA67" s="298">
        <f>IF('Parade Entries'!$E72="Charity",'Parade Entries'!AA72,"")</f>
        <v>3.5000000000000003E-2</v>
      </c>
      <c r="AB67" s="250" t="str">
        <f>IF('Parade Entries'!$E72="Charity",'Parade Entries'!AB72,"")</f>
        <v>RJ Finneran</v>
      </c>
      <c r="AC67" s="250" t="str">
        <f>IF('Parade Entries'!$E72="Charity",'Parade Entries'!AC72,"")</f>
        <v>New Site</v>
      </c>
      <c r="AD67" s="250" t="str">
        <f>IF('Parade Entries'!$E72="Charity",'Parade Entries'!AD72,"")</f>
        <v/>
      </c>
    </row>
    <row r="68" spans="2:30" ht="18" x14ac:dyDescent="0.25">
      <c r="B68" s="156" t="str">
        <f>IF('Parade Entries'!$E73="Charity",'Parade Entries'!B73,"")</f>
        <v>American Postal Workers Union Local 239</v>
      </c>
      <c r="C68" s="250">
        <f>IF('Parade Entries'!$E73="Charity",'Parade Entries'!C73,"")</f>
        <v>46059</v>
      </c>
      <c r="D68" s="250">
        <f>IF('Parade Entries'!$E73="Charity",'Parade Entries'!D73,"")</f>
        <v>0</v>
      </c>
      <c r="E68" s="250" t="str">
        <f>IF('Parade Entries'!$E73="Charity",'Parade Entries'!E73,"")</f>
        <v>Charity</v>
      </c>
      <c r="F68" s="250" t="str">
        <f>IF('Parade Entries'!$E73="Charity",'Parade Entries'!F73,"")</f>
        <v>Liz</v>
      </c>
      <c r="G68" s="250" t="str">
        <f>IF('Parade Entries'!$E73="Charity",'Parade Entries'!G73,"")</f>
        <v>Bishop</v>
      </c>
      <c r="H68" s="250" t="str">
        <f>IF('Parade Entries'!$E73="Charity",'Parade Entries'!H73,"")</f>
        <v>lincolnland239nixie@yahoo.com</v>
      </c>
      <c r="I68" s="292">
        <f>IF('Parade Entries'!$E73="Charity",'Parade Entries'!I73,"")</f>
        <v>2173063383</v>
      </c>
      <c r="J68" s="250" t="str">
        <f>IF('Parade Entries'!$E73="Charity",'Parade Entries'!J73,"")</f>
        <v>American Postal Workers Union fights for dignity, respect and safety for USPS employees and focuses on fair Union Contracts.</v>
      </c>
      <c r="K68" s="250">
        <f>IF('Parade Entries'!$E73="Charity",'Parade Entries'!K73,"")</f>
        <v>20</v>
      </c>
      <c r="L68" s="250">
        <f>IF('Parade Entries'!$E73="Charity",'Parade Entries'!L73,"")</f>
        <v>0</v>
      </c>
      <c r="M68" s="293" t="str">
        <f>IF('Parade Entries'!$E73="Charity",'Parade Entries'!M73,"")</f>
        <v>No</v>
      </c>
      <c r="N68" s="250" t="str">
        <f>IF('Parade Entries'!$E73="Charity",'Parade Entries'!N73,"")</f>
        <v>No</v>
      </c>
      <c r="O68" s="250">
        <f>IF('Parade Entries'!$E73="Charity",'Parade Entries'!O73,"")</f>
        <v>0</v>
      </c>
      <c r="P68" s="250">
        <f>IF('Parade Entries'!$E73="Charity",'Parade Entries'!P73,"")</f>
        <v>0</v>
      </c>
      <c r="Q68" s="250">
        <f>IF('Parade Entries'!$E73="Charity",'Parade Entries'!Q73,"")</f>
        <v>0</v>
      </c>
      <c r="R68" s="250" t="str">
        <f>IF('Parade Entries'!$E73="Charity",'Parade Entries'!R73,"")</f>
        <v>Check</v>
      </c>
      <c r="S68" s="294">
        <f>IF('Parade Entries'!$E73="Charity",'Parade Entries'!S73,"")</f>
        <v>50</v>
      </c>
      <c r="T68" s="294" t="str">
        <f>IF('Parade Entries'!$E73="Charity",'Parade Entries'!U73,"")</f>
        <v/>
      </c>
      <c r="U68" s="294">
        <f>IF('Parade Entries'!$E73="Charity",'Parade Entries'!V73,"")</f>
        <v>0</v>
      </c>
      <c r="V68" s="294">
        <f>IF('Parade Entries'!$E73="Charity",'Parade Entries'!T73,"")</f>
        <v>0</v>
      </c>
      <c r="W68" s="298" t="str">
        <f>IF('Parade Entries'!$E73="Charity",'Parade Entries'!W73,"")</f>
        <v/>
      </c>
      <c r="X68" s="294">
        <f>IF('Parade Entries'!$E73="Charity",'Parade Entries'!X73,"")</f>
        <v>0</v>
      </c>
      <c r="Y68" s="298" t="str">
        <f>IF('Parade Entries'!$E73="Charity",'Parade Entries'!Y73,"")</f>
        <v/>
      </c>
      <c r="Z68" s="294">
        <f>IF('Parade Entries'!$E73="Charity",'Parade Entries'!Z73,"")</f>
        <v>0</v>
      </c>
      <c r="AA68" s="298">
        <f>IF('Parade Entries'!$E73="Charity",'Parade Entries'!AA73,"")</f>
        <v>0</v>
      </c>
      <c r="AB68" s="250" t="str">
        <f>IF('Parade Entries'!$E73="Charity",'Parade Entries'!AB73,"")</f>
        <v>Liz Bishop</v>
      </c>
      <c r="AC68" s="250">
        <f>IF('Parade Entries'!$E73="Charity",'Parade Entries'!AC73,"")</f>
        <v>0</v>
      </c>
      <c r="AD68" s="250">
        <f>IF('Parade Entries'!$E73="Charity",'Parade Entries'!AD73,"")</f>
        <v>50</v>
      </c>
    </row>
    <row r="69" spans="2:30" ht="18" x14ac:dyDescent="0.25">
      <c r="B69" s="156" t="str">
        <f>IF('Parade Entries'!$E74="Charity",'Parade Entries'!B74,"")</f>
        <v/>
      </c>
      <c r="C69" s="250" t="str">
        <f>IF('Parade Entries'!$E74="Charity",'Parade Entries'!C74,"")</f>
        <v/>
      </c>
      <c r="D69" s="250" t="str">
        <f>IF('Parade Entries'!$E74="Charity",'Parade Entries'!D74,"")</f>
        <v/>
      </c>
      <c r="E69" s="250" t="str">
        <f>IF('Parade Entries'!$E74="Charity",'Parade Entries'!E74,"")</f>
        <v/>
      </c>
      <c r="F69" s="250" t="str">
        <f>IF('Parade Entries'!$E74="Charity",'Parade Entries'!F74,"")</f>
        <v/>
      </c>
      <c r="G69" s="250" t="str">
        <f>IF('Parade Entries'!$E74="Charity",'Parade Entries'!G74,"")</f>
        <v/>
      </c>
      <c r="H69" s="250" t="str">
        <f>IF('Parade Entries'!$E74="Charity",'Parade Entries'!H74,"")</f>
        <v/>
      </c>
      <c r="I69" s="292" t="str">
        <f>IF('Parade Entries'!$E74="Charity",'Parade Entries'!I74,"")</f>
        <v/>
      </c>
      <c r="J69" s="250" t="str">
        <f>IF('Parade Entries'!$E74="Charity",'Parade Entries'!J74,"")</f>
        <v/>
      </c>
      <c r="K69" s="250" t="str">
        <f>IF('Parade Entries'!$E74="Charity",'Parade Entries'!K74,"")</f>
        <v/>
      </c>
      <c r="L69" s="250" t="str">
        <f>IF('Parade Entries'!$E74="Charity",'Parade Entries'!L74,"")</f>
        <v/>
      </c>
      <c r="M69" s="293" t="str">
        <f>IF('Parade Entries'!$E74="Charity",'Parade Entries'!M74,"")</f>
        <v/>
      </c>
      <c r="N69" s="250" t="str">
        <f>IF('Parade Entries'!$E74="Charity",'Parade Entries'!N74,"")</f>
        <v/>
      </c>
      <c r="O69" s="250" t="str">
        <f>IF('Parade Entries'!$E74="Charity",'Parade Entries'!O74,"")</f>
        <v/>
      </c>
      <c r="P69" s="250" t="str">
        <f>IF('Parade Entries'!$E74="Charity",'Parade Entries'!P74,"")</f>
        <v/>
      </c>
      <c r="Q69" s="250" t="str">
        <f>IF('Parade Entries'!$E74="Charity",'Parade Entries'!Q74,"")</f>
        <v/>
      </c>
      <c r="R69" s="250" t="str">
        <f>IF('Parade Entries'!$E74="Charity",'Parade Entries'!R74,"")</f>
        <v/>
      </c>
      <c r="S69" s="294" t="str">
        <f>IF('Parade Entries'!$E74="Charity",'Parade Entries'!S74,"")</f>
        <v/>
      </c>
      <c r="T69" s="294" t="str">
        <f>IF('Parade Entries'!$E74="Charity",'Parade Entries'!U74,"")</f>
        <v/>
      </c>
      <c r="U69" s="294" t="str">
        <f>IF('Parade Entries'!$E74="Charity",'Parade Entries'!V74,"")</f>
        <v/>
      </c>
      <c r="V69" s="294" t="str">
        <f>IF('Parade Entries'!$E74="Charity",'Parade Entries'!T74,"")</f>
        <v/>
      </c>
      <c r="W69" s="298" t="str">
        <f>IF('Parade Entries'!$E74="Charity",'Parade Entries'!W74,"")</f>
        <v/>
      </c>
      <c r="X69" s="294" t="str">
        <f>IF('Parade Entries'!$E74="Charity",'Parade Entries'!X74,"")</f>
        <v/>
      </c>
      <c r="Y69" s="298" t="str">
        <f>IF('Parade Entries'!$E74="Charity",'Parade Entries'!Y74,"")</f>
        <v/>
      </c>
      <c r="Z69" s="294" t="str">
        <f>IF('Parade Entries'!$E74="Charity",'Parade Entries'!Z74,"")</f>
        <v/>
      </c>
      <c r="AA69" s="298" t="str">
        <f>IF('Parade Entries'!$E74="Charity",'Parade Entries'!AA74,"")</f>
        <v/>
      </c>
      <c r="AB69" s="250" t="str">
        <f>IF('Parade Entries'!$E74="Charity",'Parade Entries'!AB74,"")</f>
        <v/>
      </c>
      <c r="AC69" s="250" t="str">
        <f>IF('Parade Entries'!$E74="Charity",'Parade Entries'!AC74,"")</f>
        <v/>
      </c>
      <c r="AD69" s="250" t="str">
        <f>IF('Parade Entries'!$E74="Charity",'Parade Entries'!AD74,"")</f>
        <v/>
      </c>
    </row>
    <row r="70" spans="2:30" ht="18" x14ac:dyDescent="0.25">
      <c r="B70" s="156" t="str">
        <f>IF('Parade Entries'!$E75="Charity",'Parade Entries'!B75,"")</f>
        <v/>
      </c>
      <c r="C70" s="250" t="str">
        <f>IF('Parade Entries'!$E75="Charity",'Parade Entries'!C75,"")</f>
        <v/>
      </c>
      <c r="D70" s="250" t="str">
        <f>IF('Parade Entries'!$E75="Charity",'Parade Entries'!D75,"")</f>
        <v/>
      </c>
      <c r="E70" s="250" t="str">
        <f>IF('Parade Entries'!$E75="Charity",'Parade Entries'!E75,"")</f>
        <v/>
      </c>
      <c r="F70" s="250" t="str">
        <f>IF('Parade Entries'!$E75="Charity",'Parade Entries'!F75,"")</f>
        <v/>
      </c>
      <c r="G70" s="250" t="str">
        <f>IF('Parade Entries'!$E75="Charity",'Parade Entries'!G75,"")</f>
        <v/>
      </c>
      <c r="H70" s="250" t="str">
        <f>IF('Parade Entries'!$E75="Charity",'Parade Entries'!H75,"")</f>
        <v/>
      </c>
      <c r="I70" s="292" t="str">
        <f>IF('Parade Entries'!$E75="Charity",'Parade Entries'!I75,"")</f>
        <v/>
      </c>
      <c r="J70" s="250" t="str">
        <f>IF('Parade Entries'!$E75="Charity",'Parade Entries'!J75,"")</f>
        <v/>
      </c>
      <c r="K70" s="250" t="str">
        <f>IF('Parade Entries'!$E75="Charity",'Parade Entries'!K75,"")</f>
        <v/>
      </c>
      <c r="L70" s="250" t="str">
        <f>IF('Parade Entries'!$E75="Charity",'Parade Entries'!L75,"")</f>
        <v/>
      </c>
      <c r="M70" s="293" t="str">
        <f>IF('Parade Entries'!$E75="Charity",'Parade Entries'!M75,"")</f>
        <v/>
      </c>
      <c r="N70" s="250" t="str">
        <f>IF('Parade Entries'!$E75="Charity",'Parade Entries'!N75,"")</f>
        <v/>
      </c>
      <c r="O70" s="250" t="str">
        <f>IF('Parade Entries'!$E75="Charity",'Parade Entries'!O75,"")</f>
        <v/>
      </c>
      <c r="P70" s="250" t="str">
        <f>IF('Parade Entries'!$E75="Charity",'Parade Entries'!P75,"")</f>
        <v/>
      </c>
      <c r="Q70" s="250" t="str">
        <f>IF('Parade Entries'!$E75="Charity",'Parade Entries'!Q75,"")</f>
        <v/>
      </c>
      <c r="R70" s="250" t="str">
        <f>IF('Parade Entries'!$E75="Charity",'Parade Entries'!R75,"")</f>
        <v/>
      </c>
      <c r="S70" s="294" t="str">
        <f>IF('Parade Entries'!$E75="Charity",'Parade Entries'!S75,"")</f>
        <v/>
      </c>
      <c r="T70" s="294" t="str">
        <f>IF('Parade Entries'!$E75="Charity",'Parade Entries'!U75,"")</f>
        <v/>
      </c>
      <c r="U70" s="294" t="str">
        <f>IF('Parade Entries'!$E75="Charity",'Parade Entries'!V75,"")</f>
        <v/>
      </c>
      <c r="V70" s="294" t="str">
        <f>IF('Parade Entries'!$E75="Charity",'Parade Entries'!T75,"")</f>
        <v/>
      </c>
      <c r="W70" s="298" t="str">
        <f>IF('Parade Entries'!$E75="Charity",'Parade Entries'!W75,"")</f>
        <v/>
      </c>
      <c r="X70" s="294" t="str">
        <f>IF('Parade Entries'!$E75="Charity",'Parade Entries'!X75,"")</f>
        <v/>
      </c>
      <c r="Y70" s="298" t="str">
        <f>IF('Parade Entries'!$E75="Charity",'Parade Entries'!Y75,"")</f>
        <v/>
      </c>
      <c r="Z70" s="294" t="str">
        <f>IF('Parade Entries'!$E75="Charity",'Parade Entries'!Z75,"")</f>
        <v/>
      </c>
      <c r="AA70" s="298" t="str">
        <f>IF('Parade Entries'!$E75="Charity",'Parade Entries'!AA75,"")</f>
        <v/>
      </c>
      <c r="AB70" s="250" t="str">
        <f>IF('Parade Entries'!$E75="Charity",'Parade Entries'!AB75,"")</f>
        <v/>
      </c>
      <c r="AC70" s="250" t="str">
        <f>IF('Parade Entries'!$E75="Charity",'Parade Entries'!AC75,"")</f>
        <v/>
      </c>
      <c r="AD70" s="250" t="str">
        <f>IF('Parade Entries'!$E75="Charity",'Parade Entries'!AD75,"")</f>
        <v/>
      </c>
    </row>
    <row r="71" spans="2:30" ht="18" x14ac:dyDescent="0.25">
      <c r="B71" s="156" t="str">
        <f>IF('Parade Entries'!$E76="Charity",'Parade Entries'!B76,"")</f>
        <v/>
      </c>
      <c r="C71" s="250" t="str">
        <f>IF('Parade Entries'!$E76="Charity",'Parade Entries'!C76,"")</f>
        <v/>
      </c>
      <c r="D71" s="250" t="str">
        <f>IF('Parade Entries'!$E76="Charity",'Parade Entries'!D76,"")</f>
        <v/>
      </c>
      <c r="E71" s="250" t="str">
        <f>IF('Parade Entries'!$E76="Charity",'Parade Entries'!E76,"")</f>
        <v/>
      </c>
      <c r="F71" s="250" t="str">
        <f>IF('Parade Entries'!$E76="Charity",'Parade Entries'!F76,"")</f>
        <v/>
      </c>
      <c r="G71" s="250" t="str">
        <f>IF('Parade Entries'!$E76="Charity",'Parade Entries'!G76,"")</f>
        <v/>
      </c>
      <c r="H71" s="250" t="str">
        <f>IF('Parade Entries'!$E76="Charity",'Parade Entries'!H76,"")</f>
        <v/>
      </c>
      <c r="I71" s="292" t="str">
        <f>IF('Parade Entries'!$E76="Charity",'Parade Entries'!I76,"")</f>
        <v/>
      </c>
      <c r="J71" s="250" t="str">
        <f>IF('Parade Entries'!$E76="Charity",'Parade Entries'!J76,"")</f>
        <v/>
      </c>
      <c r="K71" s="250" t="str">
        <f>IF('Parade Entries'!$E76="Charity",'Parade Entries'!K76,"")</f>
        <v/>
      </c>
      <c r="L71" s="250" t="str">
        <f>IF('Parade Entries'!$E76="Charity",'Parade Entries'!L76,"")</f>
        <v/>
      </c>
      <c r="M71" s="293" t="str">
        <f>IF('Parade Entries'!$E76="Charity",'Parade Entries'!M76,"")</f>
        <v/>
      </c>
      <c r="N71" s="250" t="str">
        <f>IF('Parade Entries'!$E76="Charity",'Parade Entries'!N76,"")</f>
        <v/>
      </c>
      <c r="O71" s="250" t="str">
        <f>IF('Parade Entries'!$E76="Charity",'Parade Entries'!O76,"")</f>
        <v/>
      </c>
      <c r="P71" s="250" t="str">
        <f>IF('Parade Entries'!$E76="Charity",'Parade Entries'!P76,"")</f>
        <v/>
      </c>
      <c r="Q71" s="250" t="str">
        <f>IF('Parade Entries'!$E76="Charity",'Parade Entries'!Q76,"")</f>
        <v/>
      </c>
      <c r="R71" s="250" t="str">
        <f>IF('Parade Entries'!$E76="Charity",'Parade Entries'!R76,"")</f>
        <v/>
      </c>
      <c r="S71" s="294" t="str">
        <f>IF('Parade Entries'!$E76="Charity",'Parade Entries'!S76,"")</f>
        <v/>
      </c>
      <c r="T71" s="294" t="str">
        <f>IF('Parade Entries'!$E76="Charity",'Parade Entries'!U76,"")</f>
        <v/>
      </c>
      <c r="U71" s="294" t="str">
        <f>IF('Parade Entries'!$E76="Charity",'Parade Entries'!V76,"")</f>
        <v/>
      </c>
      <c r="V71" s="294" t="str">
        <f>IF('Parade Entries'!$E76="Charity",'Parade Entries'!T76,"")</f>
        <v/>
      </c>
      <c r="W71" s="298" t="str">
        <f>IF('Parade Entries'!$E76="Charity",'Parade Entries'!W76,"")</f>
        <v/>
      </c>
      <c r="X71" s="294" t="str">
        <f>IF('Parade Entries'!$E76="Charity",'Parade Entries'!X76,"")</f>
        <v/>
      </c>
      <c r="Y71" s="298" t="str">
        <f>IF('Parade Entries'!$E76="Charity",'Parade Entries'!Y76,"")</f>
        <v/>
      </c>
      <c r="Z71" s="294" t="str">
        <f>IF('Parade Entries'!$E76="Charity",'Parade Entries'!Z76,"")</f>
        <v/>
      </c>
      <c r="AA71" s="298" t="str">
        <f>IF('Parade Entries'!$E76="Charity",'Parade Entries'!AA76,"")</f>
        <v/>
      </c>
      <c r="AB71" s="250" t="str">
        <f>IF('Parade Entries'!$E76="Charity",'Parade Entries'!AB76,"")</f>
        <v/>
      </c>
      <c r="AC71" s="250" t="str">
        <f>IF('Parade Entries'!$E76="Charity",'Parade Entries'!AC76,"")</f>
        <v/>
      </c>
      <c r="AD71" s="250" t="str">
        <f>IF('Parade Entries'!$E76="Charity",'Parade Entries'!AD76,"")</f>
        <v/>
      </c>
    </row>
    <row r="72" spans="2:30" ht="18" x14ac:dyDescent="0.25">
      <c r="B72" s="156" t="str">
        <f>IF('Parade Entries'!$E77="Charity",'Parade Entries'!B77,"")</f>
        <v/>
      </c>
      <c r="C72" s="250" t="str">
        <f>IF('Parade Entries'!$E77="Charity",'Parade Entries'!C77,"")</f>
        <v/>
      </c>
      <c r="D72" s="250" t="str">
        <f>IF('Parade Entries'!$E77="Charity",'Parade Entries'!D77,"")</f>
        <v/>
      </c>
      <c r="E72" s="250" t="str">
        <f>IF('Parade Entries'!$E77="Charity",'Parade Entries'!E77,"")</f>
        <v/>
      </c>
      <c r="F72" s="250" t="str">
        <f>IF('Parade Entries'!$E77="Charity",'Parade Entries'!F77,"")</f>
        <v/>
      </c>
      <c r="G72" s="250" t="str">
        <f>IF('Parade Entries'!$E77="Charity",'Parade Entries'!G77,"")</f>
        <v/>
      </c>
      <c r="H72" s="250" t="str">
        <f>IF('Parade Entries'!$E77="Charity",'Parade Entries'!H77,"")</f>
        <v/>
      </c>
      <c r="I72" s="292" t="str">
        <f>IF('Parade Entries'!$E77="Charity",'Parade Entries'!I77,"")</f>
        <v/>
      </c>
      <c r="J72" s="250" t="str">
        <f>IF('Parade Entries'!$E77="Charity",'Parade Entries'!J77,"")</f>
        <v/>
      </c>
      <c r="K72" s="250" t="str">
        <f>IF('Parade Entries'!$E77="Charity",'Parade Entries'!K77,"")</f>
        <v/>
      </c>
      <c r="L72" s="250" t="str">
        <f>IF('Parade Entries'!$E77="Charity",'Parade Entries'!L77,"")</f>
        <v/>
      </c>
      <c r="M72" s="293" t="str">
        <f>IF('Parade Entries'!$E77="Charity",'Parade Entries'!M77,"")</f>
        <v/>
      </c>
      <c r="N72" s="250" t="str">
        <f>IF('Parade Entries'!$E77="Charity",'Parade Entries'!N77,"")</f>
        <v/>
      </c>
      <c r="O72" s="250" t="str">
        <f>IF('Parade Entries'!$E77="Charity",'Parade Entries'!O77,"")</f>
        <v/>
      </c>
      <c r="P72" s="250" t="str">
        <f>IF('Parade Entries'!$E77="Charity",'Parade Entries'!P77,"")</f>
        <v/>
      </c>
      <c r="Q72" s="250" t="str">
        <f>IF('Parade Entries'!$E77="Charity",'Parade Entries'!Q77,"")</f>
        <v/>
      </c>
      <c r="R72" s="250" t="str">
        <f>IF('Parade Entries'!$E77="Charity",'Parade Entries'!R77,"")</f>
        <v/>
      </c>
      <c r="S72" s="294" t="str">
        <f>IF('Parade Entries'!$E77="Charity",'Parade Entries'!S77,"")</f>
        <v/>
      </c>
      <c r="T72" s="294" t="str">
        <f>IF('Parade Entries'!$E77="Charity",'Parade Entries'!U77,"")</f>
        <v/>
      </c>
      <c r="U72" s="294" t="str">
        <f>IF('Parade Entries'!$E77="Charity",'Parade Entries'!V77,"")</f>
        <v/>
      </c>
      <c r="V72" s="294" t="str">
        <f>IF('Parade Entries'!$E77="Charity",'Parade Entries'!T77,"")</f>
        <v/>
      </c>
      <c r="W72" s="298" t="str">
        <f>IF('Parade Entries'!$E77="Charity",'Parade Entries'!W77,"")</f>
        <v/>
      </c>
      <c r="X72" s="294" t="str">
        <f>IF('Parade Entries'!$E77="Charity",'Parade Entries'!X77,"")</f>
        <v/>
      </c>
      <c r="Y72" s="298" t="str">
        <f>IF('Parade Entries'!$E77="Charity",'Parade Entries'!Y77,"")</f>
        <v/>
      </c>
      <c r="Z72" s="294" t="str">
        <f>IF('Parade Entries'!$E77="Charity",'Parade Entries'!Z77,"")</f>
        <v/>
      </c>
      <c r="AA72" s="298" t="str">
        <f>IF('Parade Entries'!$E77="Charity",'Parade Entries'!AA77,"")</f>
        <v/>
      </c>
      <c r="AB72" s="250" t="str">
        <f>IF('Parade Entries'!$E77="Charity",'Parade Entries'!AB77,"")</f>
        <v/>
      </c>
      <c r="AC72" s="250" t="str">
        <f>IF('Parade Entries'!$E77="Charity",'Parade Entries'!AC77,"")</f>
        <v/>
      </c>
      <c r="AD72" s="250" t="str">
        <f>IF('Parade Entries'!$E77="Charity",'Parade Entries'!AD77,"")</f>
        <v/>
      </c>
    </row>
    <row r="73" spans="2:30" ht="18" x14ac:dyDescent="0.25">
      <c r="B73" s="156" t="str">
        <f>IF('Parade Entries'!$E78="Charity",'Parade Entries'!B78,"")</f>
        <v/>
      </c>
      <c r="C73" s="250" t="str">
        <f>IF('Parade Entries'!$E78="Charity",'Parade Entries'!C78,"")</f>
        <v/>
      </c>
      <c r="D73" s="250" t="str">
        <f>IF('Parade Entries'!$E78="Charity",'Parade Entries'!D78,"")</f>
        <v/>
      </c>
      <c r="E73" s="250" t="str">
        <f>IF('Parade Entries'!$E78="Charity",'Parade Entries'!E78,"")</f>
        <v/>
      </c>
      <c r="F73" s="250" t="str">
        <f>IF('Parade Entries'!$E78="Charity",'Parade Entries'!F78,"")</f>
        <v/>
      </c>
      <c r="G73" s="250" t="str">
        <f>IF('Parade Entries'!$E78="Charity",'Parade Entries'!G78,"")</f>
        <v/>
      </c>
      <c r="H73" s="250" t="str">
        <f>IF('Parade Entries'!$E78="Charity",'Parade Entries'!H78,"")</f>
        <v/>
      </c>
      <c r="I73" s="292" t="str">
        <f>IF('Parade Entries'!$E78="Charity",'Parade Entries'!I78,"")</f>
        <v/>
      </c>
      <c r="J73" s="250" t="str">
        <f>IF('Parade Entries'!$E78="Charity",'Parade Entries'!J78,"")</f>
        <v/>
      </c>
      <c r="K73" s="250" t="str">
        <f>IF('Parade Entries'!$E78="Charity",'Parade Entries'!K78,"")</f>
        <v/>
      </c>
      <c r="L73" s="250" t="str">
        <f>IF('Parade Entries'!$E78="Charity",'Parade Entries'!L78,"")</f>
        <v/>
      </c>
      <c r="M73" s="293" t="str">
        <f>IF('Parade Entries'!$E78="Charity",'Parade Entries'!M78,"")</f>
        <v/>
      </c>
      <c r="N73" s="250" t="str">
        <f>IF('Parade Entries'!$E78="Charity",'Parade Entries'!N78,"")</f>
        <v/>
      </c>
      <c r="O73" s="250" t="str">
        <f>IF('Parade Entries'!$E78="Charity",'Parade Entries'!O78,"")</f>
        <v/>
      </c>
      <c r="P73" s="250" t="str">
        <f>IF('Parade Entries'!$E78="Charity",'Parade Entries'!P78,"")</f>
        <v/>
      </c>
      <c r="Q73" s="250" t="str">
        <f>IF('Parade Entries'!$E78="Charity",'Parade Entries'!Q78,"")</f>
        <v/>
      </c>
      <c r="R73" s="250" t="str">
        <f>IF('Parade Entries'!$E78="Charity",'Parade Entries'!R78,"")</f>
        <v/>
      </c>
      <c r="S73" s="294" t="str">
        <f>IF('Parade Entries'!$E78="Charity",'Parade Entries'!S78,"")</f>
        <v/>
      </c>
      <c r="T73" s="294" t="str">
        <f>IF('Parade Entries'!$E78="Charity",'Parade Entries'!U78,"")</f>
        <v/>
      </c>
      <c r="U73" s="294" t="str">
        <f>IF('Parade Entries'!$E78="Charity",'Parade Entries'!V78,"")</f>
        <v/>
      </c>
      <c r="V73" s="294" t="str">
        <f>IF('Parade Entries'!$E78="Charity",'Parade Entries'!T78,"")</f>
        <v/>
      </c>
      <c r="W73" s="298" t="str">
        <f>IF('Parade Entries'!$E78="Charity",'Parade Entries'!W78,"")</f>
        <v/>
      </c>
      <c r="X73" s="294" t="str">
        <f>IF('Parade Entries'!$E78="Charity",'Parade Entries'!X78,"")</f>
        <v/>
      </c>
      <c r="Y73" s="298" t="str">
        <f>IF('Parade Entries'!$E78="Charity",'Parade Entries'!Y78,"")</f>
        <v/>
      </c>
      <c r="Z73" s="294" t="str">
        <f>IF('Parade Entries'!$E78="Charity",'Parade Entries'!Z78,"")</f>
        <v/>
      </c>
      <c r="AA73" s="298" t="str">
        <f>IF('Parade Entries'!$E78="Charity",'Parade Entries'!AA78,"")</f>
        <v/>
      </c>
      <c r="AB73" s="250" t="str">
        <f>IF('Parade Entries'!$E78="Charity",'Parade Entries'!AB78,"")</f>
        <v/>
      </c>
      <c r="AC73" s="250" t="str">
        <f>IF('Parade Entries'!$E78="Charity",'Parade Entries'!AC78,"")</f>
        <v/>
      </c>
      <c r="AD73" s="250" t="str">
        <f>IF('Parade Entries'!$E78="Charity",'Parade Entries'!AD78,"")</f>
        <v/>
      </c>
    </row>
    <row r="74" spans="2:30" ht="18" x14ac:dyDescent="0.25">
      <c r="B74" s="156" t="str">
        <f>IF('Parade Entries'!$E79="Charity",'Parade Entries'!B79,"")</f>
        <v/>
      </c>
      <c r="C74" s="250" t="str">
        <f>IF('Parade Entries'!$E79="Charity",'Parade Entries'!C79,"")</f>
        <v/>
      </c>
      <c r="D74" s="250" t="str">
        <f>IF('Parade Entries'!$E79="Charity",'Parade Entries'!D79,"")</f>
        <v/>
      </c>
      <c r="E74" s="250" t="str">
        <f>IF('Parade Entries'!$E79="Charity",'Parade Entries'!E79,"")</f>
        <v/>
      </c>
      <c r="F74" s="250" t="str">
        <f>IF('Parade Entries'!$E79="Charity",'Parade Entries'!F79,"")</f>
        <v/>
      </c>
      <c r="G74" s="250" t="str">
        <f>IF('Parade Entries'!$E79="Charity",'Parade Entries'!G79,"")</f>
        <v/>
      </c>
      <c r="H74" s="250" t="str">
        <f>IF('Parade Entries'!$E79="Charity",'Parade Entries'!H79,"")</f>
        <v/>
      </c>
      <c r="I74" s="292" t="str">
        <f>IF('Parade Entries'!$E79="Charity",'Parade Entries'!I79,"")</f>
        <v/>
      </c>
      <c r="J74" s="250" t="str">
        <f>IF('Parade Entries'!$E79="Charity",'Parade Entries'!J79,"")</f>
        <v/>
      </c>
      <c r="K74" s="250" t="str">
        <f>IF('Parade Entries'!$E79="Charity",'Parade Entries'!K79,"")</f>
        <v/>
      </c>
      <c r="L74" s="250" t="str">
        <f>IF('Parade Entries'!$E79="Charity",'Parade Entries'!L79,"")</f>
        <v/>
      </c>
      <c r="M74" s="293" t="str">
        <f>IF('Parade Entries'!$E79="Charity",'Parade Entries'!M79,"")</f>
        <v/>
      </c>
      <c r="N74" s="250" t="str">
        <f>IF('Parade Entries'!$E79="Charity",'Parade Entries'!N79,"")</f>
        <v/>
      </c>
      <c r="O74" s="250" t="str">
        <f>IF('Parade Entries'!$E79="Charity",'Parade Entries'!O79,"")</f>
        <v/>
      </c>
      <c r="P74" s="250" t="str">
        <f>IF('Parade Entries'!$E79="Charity",'Parade Entries'!P79,"")</f>
        <v/>
      </c>
      <c r="Q74" s="250" t="str">
        <f>IF('Parade Entries'!$E79="Charity",'Parade Entries'!Q79,"")</f>
        <v/>
      </c>
      <c r="R74" s="250" t="str">
        <f>IF('Parade Entries'!$E79="Charity",'Parade Entries'!R79,"")</f>
        <v/>
      </c>
      <c r="S74" s="294" t="str">
        <f>IF('Parade Entries'!$E79="Charity",'Parade Entries'!S79,"")</f>
        <v/>
      </c>
      <c r="T74" s="294" t="str">
        <f>IF('Parade Entries'!$E79="Charity",'Parade Entries'!U79,"")</f>
        <v/>
      </c>
      <c r="U74" s="294" t="str">
        <f>IF('Parade Entries'!$E79="Charity",'Parade Entries'!V79,"")</f>
        <v/>
      </c>
      <c r="V74" s="294" t="str">
        <f>IF('Parade Entries'!$E79="Charity",'Parade Entries'!T79,"")</f>
        <v/>
      </c>
      <c r="W74" s="298" t="str">
        <f>IF('Parade Entries'!$E79="Charity",'Parade Entries'!W79,"")</f>
        <v/>
      </c>
      <c r="X74" s="294" t="str">
        <f>IF('Parade Entries'!$E79="Charity",'Parade Entries'!X79,"")</f>
        <v/>
      </c>
      <c r="Y74" s="298" t="str">
        <f>IF('Parade Entries'!$E79="Charity",'Parade Entries'!Y79,"")</f>
        <v/>
      </c>
      <c r="Z74" s="294" t="str">
        <f>IF('Parade Entries'!$E79="Charity",'Parade Entries'!Z79,"")</f>
        <v/>
      </c>
      <c r="AA74" s="298" t="str">
        <f>IF('Parade Entries'!$E79="Charity",'Parade Entries'!AA79,"")</f>
        <v/>
      </c>
      <c r="AB74" s="250" t="str">
        <f>IF('Parade Entries'!$E79="Charity",'Parade Entries'!AB79,"")</f>
        <v/>
      </c>
      <c r="AC74" s="250" t="str">
        <f>IF('Parade Entries'!$E79="Charity",'Parade Entries'!AC79,"")</f>
        <v/>
      </c>
      <c r="AD74" s="250" t="str">
        <f>IF('Parade Entries'!$E79="Charity",'Parade Entries'!AD79,"")</f>
        <v/>
      </c>
    </row>
    <row r="75" spans="2:30" ht="18" x14ac:dyDescent="0.25">
      <c r="B75" s="156" t="str">
        <f>IF('Parade Entries'!$E80="Charity",'Parade Entries'!B80,"")</f>
        <v>Animal Protective League</v>
      </c>
      <c r="C75" s="250">
        <f>IF('Parade Entries'!$E80="Charity",'Parade Entries'!C80,"")</f>
        <v>46064</v>
      </c>
      <c r="D75" s="250">
        <f>IF('Parade Entries'!$E80="Charity",'Parade Entries'!D80,"")</f>
        <v>0</v>
      </c>
      <c r="E75" s="250" t="str">
        <f>IF('Parade Entries'!$E80="Charity",'Parade Entries'!E80,"")</f>
        <v>Charity</v>
      </c>
      <c r="F75" s="250" t="str">
        <f>IF('Parade Entries'!$E80="Charity",'Parade Entries'!F80,"")</f>
        <v>Jeffrey</v>
      </c>
      <c r="G75" s="250" t="str">
        <f>IF('Parade Entries'!$E80="Charity",'Parade Entries'!G80,"")</f>
        <v>Cunningham</v>
      </c>
      <c r="H75" s="250" t="str">
        <f>IF('Parade Entries'!$E80="Charity",'Parade Entries'!H80,"")</f>
        <v>events@apl-shelter.org</v>
      </c>
      <c r="I75" s="292">
        <f>IF('Parade Entries'!$E80="Charity",'Parade Entries'!I80,"")</f>
        <v>2173616212</v>
      </c>
      <c r="J75" s="250" t="str">
        <f>IF('Parade Entries'!$E80="Charity",'Parade Entries'!J80,"")</f>
        <v>"Over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v>
      </c>
      <c r="K75" s="250">
        <f>IF('Parade Entries'!$E80="Charity",'Parade Entries'!K80,"")</f>
        <v>20</v>
      </c>
      <c r="L75" s="250" t="str">
        <f>IF('Parade Entries'!$E80="Charity",'Parade Entries'!L80,"")</f>
        <v>8 to 10 Dog on leash with handlers</v>
      </c>
      <c r="M75" s="293" t="str">
        <f>IF('Parade Entries'!$E80="Charity",'Parade Entries'!M80,"")</f>
        <v>Yes</v>
      </c>
      <c r="N75" s="250" t="str">
        <f>IF('Parade Entries'!$E80="Charity",'Parade Entries'!N80,"")</f>
        <v>No</v>
      </c>
      <c r="O75" s="250">
        <f>IF('Parade Entries'!$E80="Charity",'Parade Entries'!O80,"")</f>
        <v>1</v>
      </c>
      <c r="P75" s="250">
        <f>IF('Parade Entries'!$E80="Charity",'Parade Entries'!P80,"")</f>
        <v>1</v>
      </c>
      <c r="Q75" s="250" t="str">
        <f>IF('Parade Entries'!$E80="Charity",'Parade Entries'!Q80,"")</f>
        <v>1 GMC 3500 Pickup ( tow vehicle ) &amp; 20 foot long flatbed trailer. 45 feet total length maximum for both truck and trailer combined.</v>
      </c>
      <c r="R75" s="250" t="str">
        <f>IF('Parade Entries'!$E80="Charity",'Parade Entries'!R80,"")</f>
        <v>Check</v>
      </c>
      <c r="S75" s="294">
        <f>IF('Parade Entries'!$E80="Charity",'Parade Entries'!S80,"")</f>
        <v>50</v>
      </c>
      <c r="T75" s="294" t="str">
        <f>IF('Parade Entries'!$E80="Charity",'Parade Entries'!U80,"")</f>
        <v/>
      </c>
      <c r="U75" s="294">
        <f>IF('Parade Entries'!$E80="Charity",'Parade Entries'!V80,"")</f>
        <v>0</v>
      </c>
      <c r="V75" s="294">
        <f>IF('Parade Entries'!$E80="Charity",'Parade Entries'!T80,"")</f>
        <v>0</v>
      </c>
      <c r="W75" s="298" t="str">
        <f>IF('Parade Entries'!$E80="Charity",'Parade Entries'!W80,"")</f>
        <v/>
      </c>
      <c r="X75" s="294">
        <f>IF('Parade Entries'!$E80="Charity",'Parade Entries'!X80,"")</f>
        <v>0</v>
      </c>
      <c r="Y75" s="298" t="str">
        <f>IF('Parade Entries'!$E80="Charity",'Parade Entries'!Y80,"")</f>
        <v/>
      </c>
      <c r="Z75" s="294">
        <f>IF('Parade Entries'!$E80="Charity",'Parade Entries'!Z80,"")</f>
        <v>0</v>
      </c>
      <c r="AA75" s="298">
        <f>IF('Parade Entries'!$E80="Charity",'Parade Entries'!AA80,"")</f>
        <v>0</v>
      </c>
      <c r="AB75" s="250" t="str">
        <f>IF('Parade Entries'!$E80="Charity",'Parade Entries'!AB80,"")</f>
        <v>Jeffrey Cunningham</v>
      </c>
      <c r="AC75" s="250" t="str">
        <f>IF('Parade Entries'!$E80="Charity",'Parade Entries'!AC80,"")</f>
        <v>New Site</v>
      </c>
      <c r="AD75" s="250">
        <f>IF('Parade Entries'!$E80="Charity",'Parade Entries'!AD80,"")</f>
        <v>50</v>
      </c>
    </row>
    <row r="76" spans="2:30" ht="18" x14ac:dyDescent="0.25">
      <c r="B76" s="156" t="str">
        <f>IF('Parade Entries'!$E81="Charity",'Parade Entries'!B81,"")</f>
        <v/>
      </c>
      <c r="C76" s="250" t="str">
        <f>IF('Parade Entries'!$E81="Charity",'Parade Entries'!C81,"")</f>
        <v/>
      </c>
      <c r="D76" s="250" t="str">
        <f>IF('Parade Entries'!$E81="Charity",'Parade Entries'!D81,"")</f>
        <v/>
      </c>
      <c r="E76" s="250" t="str">
        <f>IF('Parade Entries'!$E81="Charity",'Parade Entries'!E81,"")</f>
        <v/>
      </c>
      <c r="F76" s="250" t="str">
        <f>IF('Parade Entries'!$E81="Charity",'Parade Entries'!F81,"")</f>
        <v/>
      </c>
      <c r="G76" s="250" t="str">
        <f>IF('Parade Entries'!$E81="Charity",'Parade Entries'!G81,"")</f>
        <v/>
      </c>
      <c r="H76" s="250" t="str">
        <f>IF('Parade Entries'!$E81="Charity",'Parade Entries'!H81,"")</f>
        <v/>
      </c>
      <c r="I76" s="292" t="str">
        <f>IF('Parade Entries'!$E81="Charity",'Parade Entries'!I81,"")</f>
        <v/>
      </c>
      <c r="J76" s="250" t="str">
        <f>IF('Parade Entries'!$E81="Charity",'Parade Entries'!J81,"")</f>
        <v/>
      </c>
      <c r="K76" s="250" t="str">
        <f>IF('Parade Entries'!$E81="Charity",'Parade Entries'!K81,"")</f>
        <v/>
      </c>
      <c r="L76" s="250" t="str">
        <f>IF('Parade Entries'!$E81="Charity",'Parade Entries'!L81,"")</f>
        <v/>
      </c>
      <c r="M76" s="293" t="str">
        <f>IF('Parade Entries'!$E81="Charity",'Parade Entries'!M81,"")</f>
        <v/>
      </c>
      <c r="N76" s="250" t="str">
        <f>IF('Parade Entries'!$E81="Charity",'Parade Entries'!N81,"")</f>
        <v/>
      </c>
      <c r="O76" s="250" t="str">
        <f>IF('Parade Entries'!$E81="Charity",'Parade Entries'!O81,"")</f>
        <v/>
      </c>
      <c r="P76" s="250" t="str">
        <f>IF('Parade Entries'!$E81="Charity",'Parade Entries'!P81,"")</f>
        <v/>
      </c>
      <c r="Q76" s="250" t="str">
        <f>IF('Parade Entries'!$E81="Charity",'Parade Entries'!Q81,"")</f>
        <v/>
      </c>
      <c r="R76" s="250" t="str">
        <f>IF('Parade Entries'!$E81="Charity",'Parade Entries'!R81,"")</f>
        <v/>
      </c>
      <c r="S76" s="294" t="str">
        <f>IF('Parade Entries'!$E81="Charity",'Parade Entries'!S81,"")</f>
        <v/>
      </c>
      <c r="T76" s="294" t="str">
        <f>IF('Parade Entries'!$E81="Charity",'Parade Entries'!U81,"")</f>
        <v/>
      </c>
      <c r="U76" s="294" t="str">
        <f>IF('Parade Entries'!$E81="Charity",'Parade Entries'!V81,"")</f>
        <v/>
      </c>
      <c r="V76" s="294" t="str">
        <f>IF('Parade Entries'!$E81="Charity",'Parade Entries'!T81,"")</f>
        <v/>
      </c>
      <c r="W76" s="298" t="str">
        <f>IF('Parade Entries'!$E81="Charity",'Parade Entries'!W81,"")</f>
        <v/>
      </c>
      <c r="X76" s="294" t="str">
        <f>IF('Parade Entries'!$E81="Charity",'Parade Entries'!X81,"")</f>
        <v/>
      </c>
      <c r="Y76" s="298" t="str">
        <f>IF('Parade Entries'!$E81="Charity",'Parade Entries'!Y81,"")</f>
        <v/>
      </c>
      <c r="Z76" s="294" t="str">
        <f>IF('Parade Entries'!$E81="Charity",'Parade Entries'!Z81,"")</f>
        <v/>
      </c>
      <c r="AA76" s="298" t="str">
        <f>IF('Parade Entries'!$E81="Charity",'Parade Entries'!AA81,"")</f>
        <v/>
      </c>
      <c r="AB76" s="250" t="str">
        <f>IF('Parade Entries'!$E81="Charity",'Parade Entries'!AB81,"")</f>
        <v/>
      </c>
      <c r="AC76" s="250" t="str">
        <f>IF('Parade Entries'!$E81="Charity",'Parade Entries'!AC81,"")</f>
        <v/>
      </c>
      <c r="AD76" s="250" t="str">
        <f>IF('Parade Entries'!$E81="Charity",'Parade Entries'!AD81,"")</f>
        <v/>
      </c>
    </row>
    <row r="77" spans="2:30" ht="18" x14ac:dyDescent="0.25">
      <c r="B77" s="156" t="str">
        <f>IF('Parade Entries'!$E82="Charity",'Parade Entries'!B82,"")</f>
        <v>Central Illinois Irish Dance</v>
      </c>
      <c r="C77" s="250">
        <f>IF('Parade Entries'!$E82="Charity",'Parade Entries'!C82,"")</f>
        <v>46064</v>
      </c>
      <c r="D77" s="250" t="str">
        <f>IF('Parade Entries'!$E82="Charity",'Parade Entries'!D82,"")</f>
        <v>Paid</v>
      </c>
      <c r="E77" s="250" t="str">
        <f>IF('Parade Entries'!$E82="Charity",'Parade Entries'!E82,"")</f>
        <v>Charity</v>
      </c>
      <c r="F77" s="250" t="str">
        <f>IF('Parade Entries'!$E82="Charity",'Parade Entries'!F82,"")</f>
        <v>Jillian</v>
      </c>
      <c r="G77" s="250" t="str">
        <f>IF('Parade Entries'!$E82="Charity",'Parade Entries'!G82,"")</f>
        <v>Briggs</v>
      </c>
      <c r="H77" s="250" t="str">
        <f>IF('Parade Entries'!$E82="Charity",'Parade Entries'!H82,"")</f>
        <v>jhelm3@uis.edu</v>
      </c>
      <c r="I77" s="292">
        <f>IF('Parade Entries'!$E82="Charity",'Parade Entries'!I82,"")</f>
        <v>8474762724</v>
      </c>
      <c r="J77" s="250" t="str">
        <f>IF('Parade Entries'!$E82="Charity",'Parade Entries'!J82,"")</f>
        <v>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v>
      </c>
      <c r="K77" s="250">
        <f>IF('Parade Entries'!$E82="Charity",'Parade Entries'!K82,"")</f>
        <v>20</v>
      </c>
      <c r="L77" s="250" t="str">
        <f>IF('Parade Entries'!$E82="Charity",'Parade Entries'!L82,"")</f>
        <v>. thank you for having us! We're excited to bring some Irish dancing to the parade!</v>
      </c>
      <c r="M77" s="293" t="str">
        <f>IF('Parade Entries'!$E82="Charity",'Parade Entries'!M82,"")</f>
        <v>Yes</v>
      </c>
      <c r="N77" s="250" t="str">
        <f>IF('Parade Entries'!$E82="Charity",'Parade Entries'!N82,"")</f>
        <v>Yes</v>
      </c>
      <c r="O77" s="250">
        <f>IF('Parade Entries'!$E82="Charity",'Parade Entries'!O82,"")</f>
        <v>1</v>
      </c>
      <c r="P77" s="250">
        <f>IF('Parade Entries'!$E82="Charity",'Parade Entries'!P82,"")</f>
        <v>0</v>
      </c>
      <c r="Q77" s="250" t="str">
        <f>IF('Parade Entries'!$E82="Charity",'Parade Entries'!Q82,"")</f>
        <v>green Kia Soul. We may only do this if it's cold,</v>
      </c>
      <c r="R77" s="250" t="str">
        <f>IF('Parade Entries'!$E82="Charity",'Parade Entries'!R82,"")</f>
        <v>Check</v>
      </c>
      <c r="S77" s="294">
        <f>IF('Parade Entries'!$E82="Charity",'Parade Entries'!S82,"")</f>
        <v>50</v>
      </c>
      <c r="T77" s="294">
        <f>IF('Parade Entries'!$E82="Charity",'Parade Entries'!U82,"")</f>
        <v>50</v>
      </c>
      <c r="U77" s="294">
        <f>IF('Parade Entries'!$E82="Charity",'Parade Entries'!V82,"")</f>
        <v>0</v>
      </c>
      <c r="V77" s="294">
        <f>IF('Parade Entries'!$E82="Charity",'Parade Entries'!T82,"")</f>
        <v>0</v>
      </c>
      <c r="W77" s="298" t="str">
        <f>IF('Parade Entries'!$E82="Charity",'Parade Entries'!W82,"")</f>
        <v/>
      </c>
      <c r="X77" s="294">
        <f>IF('Parade Entries'!$E82="Charity",'Parade Entries'!X82,"")</f>
        <v>0</v>
      </c>
      <c r="Y77" s="298" t="str">
        <f>IF('Parade Entries'!$E82="Charity",'Parade Entries'!Y82,"")</f>
        <v/>
      </c>
      <c r="Z77" s="294">
        <f>IF('Parade Entries'!$E82="Charity",'Parade Entries'!Z82,"")</f>
        <v>0</v>
      </c>
      <c r="AA77" s="298">
        <f>IF('Parade Entries'!$E82="Charity",'Parade Entries'!AA82,"")</f>
        <v>0</v>
      </c>
      <c r="AB77" s="250" t="str">
        <f>IF('Parade Entries'!$E82="Charity",'Parade Entries'!AB82,"")</f>
        <v>Jillian Briggs</v>
      </c>
      <c r="AC77" s="250" t="str">
        <f>IF('Parade Entries'!$E82="Charity",'Parade Entries'!AC82,"")</f>
        <v>New Site</v>
      </c>
      <c r="AD77" s="250">
        <f>IF('Parade Entries'!$E82="Charity",'Parade Entries'!AD82,"")</f>
        <v>50</v>
      </c>
    </row>
    <row r="78" spans="2:30" ht="18" x14ac:dyDescent="0.25">
      <c r="B78" s="156" t="str">
        <f>IF('Parade Entries'!$E83="Charity",'Parade Entries'!B83,"")</f>
        <v xml:space="preserve">Young Queens Dance Team </v>
      </c>
      <c r="C78" s="250">
        <f>IF('Parade Entries'!$E83="Charity",'Parade Entries'!C83,"")</f>
        <v>46065</v>
      </c>
      <c r="D78" s="250" t="str">
        <f>IF('Parade Entries'!$E83="Charity",'Parade Entries'!D83,"")</f>
        <v>Paid</v>
      </c>
      <c r="E78" s="250" t="str">
        <f>IF('Parade Entries'!$E83="Charity",'Parade Entries'!E83,"")</f>
        <v>Charity</v>
      </c>
      <c r="F78" s="250" t="str">
        <f>IF('Parade Entries'!$E83="Charity",'Parade Entries'!F83,"")</f>
        <v>April</v>
      </c>
      <c r="G78" s="250" t="str">
        <f>IF('Parade Entries'!$E83="Charity",'Parade Entries'!G83,"")</f>
        <v>Allen</v>
      </c>
      <c r="H78" s="250" t="str">
        <f>IF('Parade Entries'!$E83="Charity",'Parade Entries'!H83,"")</f>
        <v>youngqueensdanceteam@gmail.com</v>
      </c>
      <c r="I78" s="292">
        <f>IF('Parade Entries'!$E83="Charity",'Parade Entries'!I83,"")</f>
        <v>7739463992</v>
      </c>
      <c r="J78" s="250" t="str">
        <f>IF('Parade Entries'!$E83="Charity",'Parade Entries'!J83,"")</f>
        <v>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v>
      </c>
      <c r="K78" s="250">
        <f>IF('Parade Entries'!$E83="Charity",'Parade Entries'!K83,"")</f>
        <v>40</v>
      </c>
      <c r="L78" s="250" t="str">
        <f>IF('Parade Entries'!$E83="Charity",'Parade Entries'!L83,"")</f>
        <v>Initially sign up as Marching Band, when they try to pay Stripe, their CC Denied , Music is "Dance mix."</v>
      </c>
      <c r="M78" s="293" t="str">
        <f>IF('Parade Entries'!$E83="Charity",'Parade Entries'!M83,"")</f>
        <v>No</v>
      </c>
      <c r="N78" s="250" t="str">
        <f>IF('Parade Entries'!$E83="Charity",'Parade Entries'!N83,"")</f>
        <v>Yes</v>
      </c>
      <c r="O78" s="250">
        <f>IF('Parade Entries'!$E83="Charity",'Parade Entries'!O83,"")</f>
        <v>0</v>
      </c>
      <c r="P78" s="250">
        <f>IF('Parade Entries'!$E83="Charity",'Parade Entries'!P83,"")</f>
        <v>0</v>
      </c>
      <c r="Q78" s="250">
        <f>IF('Parade Entries'!$E83="Charity",'Parade Entries'!Q83,"")</f>
        <v>0</v>
      </c>
      <c r="R78" s="250">
        <f>IF('Parade Entries'!$E83="Charity",'Parade Entries'!R83,"")</f>
        <v>0</v>
      </c>
      <c r="S78" s="294">
        <f>IF('Parade Entries'!$E83="Charity",'Parade Entries'!S83,"")</f>
        <v>50</v>
      </c>
      <c r="T78" s="294">
        <f>IF('Parade Entries'!$E83="Charity",'Parade Entries'!U83,"")</f>
        <v>0</v>
      </c>
      <c r="U78" s="294">
        <f>IF('Parade Entries'!$E83="Charity",'Parade Entries'!V83,"")</f>
        <v>0</v>
      </c>
      <c r="V78" s="294">
        <f>IF('Parade Entries'!$E83="Charity",'Parade Entries'!T83,"")</f>
        <v>0</v>
      </c>
      <c r="W78" s="298" t="str">
        <f>IF('Parade Entries'!$E83="Charity",'Parade Entries'!W83,"")</f>
        <v/>
      </c>
      <c r="X78" s="294">
        <f>IF('Parade Entries'!$E83="Charity",'Parade Entries'!X83,"")</f>
        <v>0</v>
      </c>
      <c r="Y78" s="298" t="str">
        <f>IF('Parade Entries'!$E83="Charity",'Parade Entries'!Y83,"")</f>
        <v/>
      </c>
      <c r="Z78" s="294">
        <f>IF('Parade Entries'!$E83="Charity",'Parade Entries'!Z83,"")</f>
        <v>0</v>
      </c>
      <c r="AA78" s="298">
        <f>IF('Parade Entries'!$E83="Charity",'Parade Entries'!AA83,"")</f>
        <v>0</v>
      </c>
      <c r="AB78" s="250" t="str">
        <f>IF('Parade Entries'!$E83="Charity",'Parade Entries'!AB83,"")</f>
        <v>April Allen</v>
      </c>
      <c r="AC78" s="250" t="str">
        <f>IF('Parade Entries'!$E83="Charity",'Parade Entries'!AC83,"")</f>
        <v>New Site</v>
      </c>
      <c r="AD78" s="250" t="str">
        <f>IF('Parade Entries'!$E83="Charity",'Parade Entries'!AD83,"")</f>
        <v/>
      </c>
    </row>
    <row r="79" spans="2:30" ht="18" x14ac:dyDescent="0.25">
      <c r="B79" s="156" t="str">
        <f>IF('Parade Entries'!$E84="Charity",'Parade Entries'!B84,"")</f>
        <v>Jeep-Skates</v>
      </c>
      <c r="C79" s="250">
        <f>IF('Parade Entries'!$E84="Charity",'Parade Entries'!C84,"")</f>
        <v>46066</v>
      </c>
      <c r="D79" s="250" t="str">
        <f>IF('Parade Entries'!$E84="Charity",'Parade Entries'!D84,"")</f>
        <v>Paid</v>
      </c>
      <c r="E79" s="250" t="str">
        <f>IF('Parade Entries'!$E84="Charity",'Parade Entries'!E84,"")</f>
        <v>Charity</v>
      </c>
      <c r="F79" s="250" t="str">
        <f>IF('Parade Entries'!$E84="Charity",'Parade Entries'!F84,"")</f>
        <v>Robyn</v>
      </c>
      <c r="G79" s="250" t="str">
        <f>IF('Parade Entries'!$E84="Charity",'Parade Entries'!G84,"")</f>
        <v>Kelp</v>
      </c>
      <c r="H79" s="250" t="str">
        <f>IF('Parade Entries'!$E84="Charity",'Parade Entries'!H84,"")</f>
        <v>robynbdinger@live.com</v>
      </c>
      <c r="I79" s="292">
        <f>IF('Parade Entries'!$E84="Charity",'Parade Entries'!I84,"")</f>
        <v>2178230075</v>
      </c>
      <c r="J79" s="250" t="str">
        <f>IF('Parade Entries'!$E84="Charity",'Parade Entries'!J84,"")</f>
        <v>No introduction needed or wanted</v>
      </c>
      <c r="K79" s="250">
        <f>IF('Parade Entries'!$E84="Charity",'Parade Entries'!K84,"")</f>
        <v>1</v>
      </c>
      <c r="L79" s="250" t="str">
        <f>IF('Parade Entries'!$E84="Charity",'Parade Entries'!L84,"")</f>
        <v>I bought a load of St. Paddy Day ducks and stretch band items wanted to distribute them.</v>
      </c>
      <c r="M79" s="293" t="str">
        <f>IF('Parade Entries'!$E84="Charity",'Parade Entries'!M84,"")</f>
        <v>No</v>
      </c>
      <c r="N79" s="250" t="str">
        <f>IF('Parade Entries'!$E84="Charity",'Parade Entries'!N84,"")</f>
        <v>No</v>
      </c>
      <c r="O79" s="250">
        <f>IF('Parade Entries'!$E84="Charity",'Parade Entries'!O84,"")</f>
        <v>1</v>
      </c>
      <c r="P79" s="250">
        <f>IF('Parade Entries'!$E84="Charity",'Parade Entries'!P84,"")</f>
        <v>0</v>
      </c>
      <c r="Q79" s="250" t="str">
        <f>IF('Parade Entries'!$E84="Charity",'Parade Entries'!Q84,"")</f>
        <v>Jeep</v>
      </c>
      <c r="R79" s="250" t="str">
        <f>IF('Parade Entries'!$E84="Charity",'Parade Entries'!R84,"")</f>
        <v>Online - Stripe</v>
      </c>
      <c r="S79" s="294">
        <f>IF('Parade Entries'!$E84="Charity",'Parade Entries'!S84,"")</f>
        <v>50</v>
      </c>
      <c r="T79" s="294">
        <f>IF('Parade Entries'!$E84="Charity",'Parade Entries'!U84,"")</f>
        <v>48.25</v>
      </c>
      <c r="U79" s="294">
        <f>IF('Parade Entries'!$E84="Charity",'Parade Entries'!V84,"")</f>
        <v>0</v>
      </c>
      <c r="V79" s="294">
        <f>IF('Parade Entries'!$E84="Charity",'Parade Entries'!T84,"")</f>
        <v>1.75</v>
      </c>
      <c r="W79" s="298">
        <f>IF('Parade Entries'!$E84="Charity",'Parade Entries'!W84,"")</f>
        <v>3.5000000000000003E-2</v>
      </c>
      <c r="X79" s="294">
        <f>IF('Parade Entries'!$E84="Charity",'Parade Entries'!X84,"")</f>
        <v>0</v>
      </c>
      <c r="Y79" s="298" t="str">
        <f>IF('Parade Entries'!$E84="Charity",'Parade Entries'!Y84,"")</f>
        <v/>
      </c>
      <c r="Z79" s="294">
        <f>IF('Parade Entries'!$E84="Charity",'Parade Entries'!Z84,"")</f>
        <v>1.75</v>
      </c>
      <c r="AA79" s="298">
        <f>IF('Parade Entries'!$E84="Charity",'Parade Entries'!AA84,"")</f>
        <v>3.5000000000000003E-2</v>
      </c>
      <c r="AB79" s="250" t="str">
        <f>IF('Parade Entries'!$E84="Charity",'Parade Entries'!AB84,"")</f>
        <v>Robyn Kelp</v>
      </c>
      <c r="AC79" s="250" t="str">
        <f>IF('Parade Entries'!$E84="Charity",'Parade Entries'!AC84,"")</f>
        <v>New Site</v>
      </c>
      <c r="AD79" s="250">
        <f>IF('Parade Entries'!$E84="Charity",'Parade Entries'!AD84,"")</f>
        <v>0</v>
      </c>
    </row>
    <row r="80" spans="2:30" ht="18" x14ac:dyDescent="0.25">
      <c r="B80" s="156" t="str">
        <f>IF('Parade Entries'!$E85="Charity",'Parade Entries'!B85,"")</f>
        <v/>
      </c>
      <c r="C80" s="250" t="str">
        <f>IF('Parade Entries'!$E85="Charity",'Parade Entries'!C85,"")</f>
        <v/>
      </c>
      <c r="D80" s="250" t="str">
        <f>IF('Parade Entries'!$E85="Charity",'Parade Entries'!D85,"")</f>
        <v/>
      </c>
      <c r="E80" s="250" t="str">
        <f>IF('Parade Entries'!$E85="Charity",'Parade Entries'!E85,"")</f>
        <v/>
      </c>
      <c r="F80" s="250" t="str">
        <f>IF('Parade Entries'!$E85="Charity",'Parade Entries'!F85,"")</f>
        <v/>
      </c>
      <c r="G80" s="250" t="str">
        <f>IF('Parade Entries'!$E85="Charity",'Parade Entries'!G85,"")</f>
        <v/>
      </c>
      <c r="H80" s="250" t="str">
        <f>IF('Parade Entries'!$E85="Charity",'Parade Entries'!H85,"")</f>
        <v/>
      </c>
      <c r="I80" s="292" t="str">
        <f>IF('Parade Entries'!$E85="Charity",'Parade Entries'!I85,"")</f>
        <v/>
      </c>
      <c r="J80" s="250" t="str">
        <f>IF('Parade Entries'!$E85="Charity",'Parade Entries'!J85,"")</f>
        <v/>
      </c>
      <c r="K80" s="250" t="str">
        <f>IF('Parade Entries'!$E85="Charity",'Parade Entries'!K85,"")</f>
        <v/>
      </c>
      <c r="L80" s="250" t="str">
        <f>IF('Parade Entries'!$E85="Charity",'Parade Entries'!L85,"")</f>
        <v/>
      </c>
      <c r="M80" s="293" t="str">
        <f>IF('Parade Entries'!$E85="Charity",'Parade Entries'!M85,"")</f>
        <v/>
      </c>
      <c r="N80" s="250" t="str">
        <f>IF('Parade Entries'!$E85="Charity",'Parade Entries'!N85,"")</f>
        <v/>
      </c>
      <c r="O80" s="250" t="str">
        <f>IF('Parade Entries'!$E85="Charity",'Parade Entries'!O85,"")</f>
        <v/>
      </c>
      <c r="P80" s="250" t="str">
        <f>IF('Parade Entries'!$E85="Charity",'Parade Entries'!P85,"")</f>
        <v/>
      </c>
      <c r="Q80" s="250" t="str">
        <f>IF('Parade Entries'!$E85="Charity",'Parade Entries'!Q85,"")</f>
        <v/>
      </c>
      <c r="R80" s="250" t="str">
        <f>IF('Parade Entries'!$E85="Charity",'Parade Entries'!R85,"")</f>
        <v/>
      </c>
      <c r="S80" s="294" t="str">
        <f>IF('Parade Entries'!$E85="Charity",'Parade Entries'!S85,"")</f>
        <v/>
      </c>
      <c r="T80" s="294" t="str">
        <f>IF('Parade Entries'!$E85="Charity",'Parade Entries'!U85,"")</f>
        <v/>
      </c>
      <c r="U80" s="294" t="str">
        <f>IF('Parade Entries'!$E85="Charity",'Parade Entries'!V85,"")</f>
        <v/>
      </c>
      <c r="V80" s="294" t="str">
        <f>IF('Parade Entries'!$E85="Charity",'Parade Entries'!T85,"")</f>
        <v/>
      </c>
      <c r="W80" s="298" t="str">
        <f>IF('Parade Entries'!$E85="Charity",'Parade Entries'!W85,"")</f>
        <v/>
      </c>
      <c r="X80" s="294" t="str">
        <f>IF('Parade Entries'!$E85="Charity",'Parade Entries'!X85,"")</f>
        <v/>
      </c>
      <c r="Y80" s="298" t="str">
        <f>IF('Parade Entries'!$E85="Charity",'Parade Entries'!Y85,"")</f>
        <v/>
      </c>
      <c r="Z80" s="294" t="str">
        <f>IF('Parade Entries'!$E85="Charity",'Parade Entries'!Z85,"")</f>
        <v/>
      </c>
      <c r="AA80" s="298" t="str">
        <f>IF('Parade Entries'!$E85="Charity",'Parade Entries'!AA85,"")</f>
        <v/>
      </c>
      <c r="AB80" s="250" t="str">
        <f>IF('Parade Entries'!$E85="Charity",'Parade Entries'!AB85,"")</f>
        <v/>
      </c>
      <c r="AC80" s="250" t="str">
        <f>IF('Parade Entries'!$E85="Charity",'Parade Entries'!AC85,"")</f>
        <v/>
      </c>
      <c r="AD80" s="250" t="str">
        <f>IF('Parade Entries'!$E85="Charity",'Parade Entries'!AD85,"")</f>
        <v/>
      </c>
    </row>
    <row r="81" spans="2:30" ht="18" x14ac:dyDescent="0.25">
      <c r="B81" s="156" t="str">
        <f>IF('Parade Entries'!$E86="Charity",'Parade Entries'!B86,"")</f>
        <v/>
      </c>
      <c r="C81" s="250" t="str">
        <f>IF('Parade Entries'!$E86="Charity",'Parade Entries'!C86,"")</f>
        <v/>
      </c>
      <c r="D81" s="250" t="str">
        <f>IF('Parade Entries'!$E86="Charity",'Parade Entries'!D86,"")</f>
        <v/>
      </c>
      <c r="E81" s="250" t="str">
        <f>IF('Parade Entries'!$E86="Charity",'Parade Entries'!E86,"")</f>
        <v/>
      </c>
      <c r="F81" s="250" t="str">
        <f>IF('Parade Entries'!$E86="Charity",'Parade Entries'!F86,"")</f>
        <v/>
      </c>
      <c r="G81" s="250" t="str">
        <f>IF('Parade Entries'!$E86="Charity",'Parade Entries'!G86,"")</f>
        <v/>
      </c>
      <c r="H81" s="250" t="str">
        <f>IF('Parade Entries'!$E86="Charity",'Parade Entries'!H86,"")</f>
        <v/>
      </c>
      <c r="I81" s="292" t="str">
        <f>IF('Parade Entries'!$E86="Charity",'Parade Entries'!I86,"")</f>
        <v/>
      </c>
      <c r="J81" s="250" t="str">
        <f>IF('Parade Entries'!$E86="Charity",'Parade Entries'!J86,"")</f>
        <v/>
      </c>
      <c r="K81" s="250" t="str">
        <f>IF('Parade Entries'!$E86="Charity",'Parade Entries'!K86,"")</f>
        <v/>
      </c>
      <c r="L81" s="250" t="str">
        <f>IF('Parade Entries'!$E86="Charity",'Parade Entries'!L86,"")</f>
        <v/>
      </c>
      <c r="M81" s="293" t="str">
        <f>IF('Parade Entries'!$E86="Charity",'Parade Entries'!M86,"")</f>
        <v/>
      </c>
      <c r="N81" s="250" t="str">
        <f>IF('Parade Entries'!$E86="Charity",'Parade Entries'!N86,"")</f>
        <v/>
      </c>
      <c r="O81" s="250" t="str">
        <f>IF('Parade Entries'!$E86="Charity",'Parade Entries'!O86,"")</f>
        <v/>
      </c>
      <c r="P81" s="250" t="str">
        <f>IF('Parade Entries'!$E86="Charity",'Parade Entries'!P86,"")</f>
        <v/>
      </c>
      <c r="Q81" s="250" t="str">
        <f>IF('Parade Entries'!$E86="Charity",'Parade Entries'!Q86,"")</f>
        <v/>
      </c>
      <c r="R81" s="250" t="str">
        <f>IF('Parade Entries'!$E86="Charity",'Parade Entries'!R86,"")</f>
        <v/>
      </c>
      <c r="S81" s="294" t="str">
        <f>IF('Parade Entries'!$E86="Charity",'Parade Entries'!S86,"")</f>
        <v/>
      </c>
      <c r="T81" s="294" t="str">
        <f>IF('Parade Entries'!$E86="Charity",'Parade Entries'!U86,"")</f>
        <v/>
      </c>
      <c r="U81" s="294" t="str">
        <f>IF('Parade Entries'!$E86="Charity",'Parade Entries'!V86,"")</f>
        <v/>
      </c>
      <c r="V81" s="294" t="str">
        <f>IF('Parade Entries'!$E86="Charity",'Parade Entries'!T86,"")</f>
        <v/>
      </c>
      <c r="W81" s="298" t="str">
        <f>IF('Parade Entries'!$E86="Charity",'Parade Entries'!W86,"")</f>
        <v/>
      </c>
      <c r="X81" s="294" t="str">
        <f>IF('Parade Entries'!$E86="Charity",'Parade Entries'!X86,"")</f>
        <v/>
      </c>
      <c r="Y81" s="298" t="str">
        <f>IF('Parade Entries'!$E86="Charity",'Parade Entries'!Y86,"")</f>
        <v/>
      </c>
      <c r="Z81" s="294" t="str">
        <f>IF('Parade Entries'!$E86="Charity",'Parade Entries'!Z86,"")</f>
        <v/>
      </c>
      <c r="AA81" s="298" t="str">
        <f>IF('Parade Entries'!$E86="Charity",'Parade Entries'!AA86,"")</f>
        <v/>
      </c>
      <c r="AB81" s="250" t="str">
        <f>IF('Parade Entries'!$E86="Charity",'Parade Entries'!AB86,"")</f>
        <v/>
      </c>
      <c r="AC81" s="250" t="str">
        <f>IF('Parade Entries'!$E86="Charity",'Parade Entries'!AC86,"")</f>
        <v/>
      </c>
      <c r="AD81" s="250" t="str">
        <f>IF('Parade Entries'!$E86="Charity",'Parade Entries'!AD86,"")</f>
        <v/>
      </c>
    </row>
    <row r="82" spans="2:30" ht="18" x14ac:dyDescent="0.25">
      <c r="B82" s="156" t="str">
        <f>IF('Parade Entries'!$E87="Charity",'Parade Entries'!B87,"")</f>
        <v/>
      </c>
      <c r="C82" s="250" t="str">
        <f>IF('Parade Entries'!$E87="Charity",'Parade Entries'!C87,"")</f>
        <v/>
      </c>
      <c r="D82" s="250" t="str">
        <f>IF('Parade Entries'!$E87="Charity",'Parade Entries'!D87,"")</f>
        <v/>
      </c>
      <c r="E82" s="250" t="str">
        <f>IF('Parade Entries'!$E87="Charity",'Parade Entries'!E87,"")</f>
        <v/>
      </c>
      <c r="F82" s="250" t="str">
        <f>IF('Parade Entries'!$E87="Charity",'Parade Entries'!F87,"")</f>
        <v/>
      </c>
      <c r="G82" s="250" t="str">
        <f>IF('Parade Entries'!$E87="Charity",'Parade Entries'!G87,"")</f>
        <v/>
      </c>
      <c r="H82" s="250" t="str">
        <f>IF('Parade Entries'!$E87="Charity",'Parade Entries'!H87,"")</f>
        <v/>
      </c>
      <c r="I82" s="292" t="str">
        <f>IF('Parade Entries'!$E87="Charity",'Parade Entries'!I87,"")</f>
        <v/>
      </c>
      <c r="J82" s="250" t="str">
        <f>IF('Parade Entries'!$E87="Charity",'Parade Entries'!J87,"")</f>
        <v/>
      </c>
      <c r="K82" s="250" t="str">
        <f>IF('Parade Entries'!$E87="Charity",'Parade Entries'!K87,"")</f>
        <v/>
      </c>
      <c r="L82" s="250" t="str">
        <f>IF('Parade Entries'!$E87="Charity",'Parade Entries'!L87,"")</f>
        <v/>
      </c>
      <c r="M82" s="293" t="str">
        <f>IF('Parade Entries'!$E87="Charity",'Parade Entries'!M87,"")</f>
        <v/>
      </c>
      <c r="N82" s="250" t="str">
        <f>IF('Parade Entries'!$E87="Charity",'Parade Entries'!N87,"")</f>
        <v/>
      </c>
      <c r="O82" s="250" t="str">
        <f>IF('Parade Entries'!$E87="Charity",'Parade Entries'!O87,"")</f>
        <v/>
      </c>
      <c r="P82" s="250" t="str">
        <f>IF('Parade Entries'!$E87="Charity",'Parade Entries'!P87,"")</f>
        <v/>
      </c>
      <c r="Q82" s="250" t="str">
        <f>IF('Parade Entries'!$E87="Charity",'Parade Entries'!Q87,"")</f>
        <v/>
      </c>
      <c r="R82" s="250" t="str">
        <f>IF('Parade Entries'!$E87="Charity",'Parade Entries'!R87,"")</f>
        <v/>
      </c>
      <c r="S82" s="294" t="str">
        <f>IF('Parade Entries'!$E87="Charity",'Parade Entries'!S87,"")</f>
        <v/>
      </c>
      <c r="T82" s="294" t="str">
        <f>IF('Parade Entries'!$E87="Charity",'Parade Entries'!U87,"")</f>
        <v/>
      </c>
      <c r="U82" s="294" t="str">
        <f>IF('Parade Entries'!$E87="Charity",'Parade Entries'!V87,"")</f>
        <v/>
      </c>
      <c r="V82" s="294" t="str">
        <f>IF('Parade Entries'!$E87="Charity",'Parade Entries'!T87,"")</f>
        <v/>
      </c>
      <c r="W82" s="298" t="str">
        <f>IF('Parade Entries'!$E87="Charity",'Parade Entries'!W87,"")</f>
        <v/>
      </c>
      <c r="X82" s="294" t="str">
        <f>IF('Parade Entries'!$E87="Charity",'Parade Entries'!X87,"")</f>
        <v/>
      </c>
      <c r="Y82" s="298" t="str">
        <f>IF('Parade Entries'!$E87="Charity",'Parade Entries'!Y87,"")</f>
        <v/>
      </c>
      <c r="Z82" s="294" t="str">
        <f>IF('Parade Entries'!$E87="Charity",'Parade Entries'!Z87,"")</f>
        <v/>
      </c>
      <c r="AA82" s="298" t="str">
        <f>IF('Parade Entries'!$E87="Charity",'Parade Entries'!AA87,"")</f>
        <v/>
      </c>
      <c r="AB82" s="250" t="str">
        <f>IF('Parade Entries'!$E87="Charity",'Parade Entries'!AB87,"")</f>
        <v/>
      </c>
      <c r="AC82" s="250" t="str">
        <f>IF('Parade Entries'!$E87="Charity",'Parade Entries'!AC87,"")</f>
        <v/>
      </c>
      <c r="AD82" s="250" t="str">
        <f>IF('Parade Entries'!$E87="Charity",'Parade Entries'!AD87,"")</f>
        <v/>
      </c>
    </row>
    <row r="83" spans="2:30" ht="18" x14ac:dyDescent="0.25">
      <c r="B83" s="156" t="str">
        <f>IF('Parade Entries'!$E88="Charity",'Parade Entries'!B88,"")</f>
        <v xml:space="preserve">Springfield Shamrocks Baseball and Softball </v>
      </c>
      <c r="C83" s="250">
        <f>IF('Parade Entries'!$E88="Charity",'Parade Entries'!C88,"")</f>
        <v>46070</v>
      </c>
      <c r="D83" s="250" t="str">
        <f>IF('Parade Entries'!$E88="Charity",'Parade Entries'!D88,"")</f>
        <v>PAID</v>
      </c>
      <c r="E83" s="250" t="str">
        <f>IF('Parade Entries'!$E88="Charity",'Parade Entries'!E88,"")</f>
        <v>Charity</v>
      </c>
      <c r="F83" s="250" t="str">
        <f>IF('Parade Entries'!$E88="Charity",'Parade Entries'!F88,"")</f>
        <v>Chad</v>
      </c>
      <c r="G83" s="250" t="str">
        <f>IF('Parade Entries'!$E88="Charity",'Parade Entries'!G88,"")</f>
        <v>Carter</v>
      </c>
      <c r="H83" s="250" t="str">
        <f>IF('Parade Entries'!$E88="Charity",'Parade Entries'!H88,"")</f>
        <v>carterlawncare@gmail.com</v>
      </c>
      <c r="I83" s="292">
        <f>IF('Parade Entries'!$E88="Charity",'Parade Entries'!I88,"")</f>
        <v>2172801411</v>
      </c>
      <c r="J83" s="250" t="str">
        <f>IF('Parade Entries'!$E88="Charity",'Parade Entries'!J88,"")</f>
        <v>A competitive baseball and softball organization. Consisting of 15 teams with players from Springfield and the surrounding areas.</v>
      </c>
      <c r="K83" s="250">
        <f>IF('Parade Entries'!$E88="Charity",'Parade Entries'!K88,"")</f>
        <v>45</v>
      </c>
      <c r="L83" s="250">
        <f>IF('Parade Entries'!$E88="Charity",'Parade Entries'!L88,"")</f>
        <v>0</v>
      </c>
      <c r="M83" s="293" t="str">
        <f>IF('Parade Entries'!$E88="Charity",'Parade Entries'!M88,"")</f>
        <v>No</v>
      </c>
      <c r="N83" s="250" t="str">
        <f>IF('Parade Entries'!$E88="Charity",'Parade Entries'!N88,"")</f>
        <v>No</v>
      </c>
      <c r="O83" s="250">
        <f>IF('Parade Entries'!$E88="Charity",'Parade Entries'!O88,"")</f>
        <v>0</v>
      </c>
      <c r="P83" s="250">
        <f>IF('Parade Entries'!$E88="Charity",'Parade Entries'!P88,"")</f>
        <v>0</v>
      </c>
      <c r="Q83" s="250">
        <f>IF('Parade Entries'!$E88="Charity",'Parade Entries'!Q88,"")</f>
        <v>0</v>
      </c>
      <c r="R83" s="250" t="str">
        <f>IF('Parade Entries'!$E88="Charity",'Parade Entries'!R88,"")</f>
        <v>Online - Stripe</v>
      </c>
      <c r="S83" s="294">
        <f>IF('Parade Entries'!$E88="Charity",'Parade Entries'!S88,"")</f>
        <v>50</v>
      </c>
      <c r="T83" s="294">
        <f>IF('Parade Entries'!$E88="Charity",'Parade Entries'!U88,"")</f>
        <v>48.25</v>
      </c>
      <c r="U83" s="294">
        <f>IF('Parade Entries'!$E88="Charity",'Parade Entries'!V88,"")</f>
        <v>0</v>
      </c>
      <c r="V83" s="294">
        <f>IF('Parade Entries'!$E88="Charity",'Parade Entries'!T88,"")</f>
        <v>1.75</v>
      </c>
      <c r="W83" s="298">
        <f>IF('Parade Entries'!$E88="Charity",'Parade Entries'!W88,"")</f>
        <v>3.5000000000000003E-2</v>
      </c>
      <c r="X83" s="294">
        <f>IF('Parade Entries'!$E88="Charity",'Parade Entries'!X88,"")</f>
        <v>0</v>
      </c>
      <c r="Y83" s="298" t="str">
        <f>IF('Parade Entries'!$E88="Charity",'Parade Entries'!Y88,"")</f>
        <v/>
      </c>
      <c r="Z83" s="294">
        <f>IF('Parade Entries'!$E88="Charity",'Parade Entries'!Z88,"")</f>
        <v>1.75</v>
      </c>
      <c r="AA83" s="298">
        <f>IF('Parade Entries'!$E88="Charity",'Parade Entries'!AA88,"")</f>
        <v>3.5000000000000003E-2</v>
      </c>
      <c r="AB83" s="250" t="str">
        <f>IF('Parade Entries'!$E88="Charity",'Parade Entries'!AB88,"")</f>
        <v>Chad Carter</v>
      </c>
      <c r="AC83" s="250" t="str">
        <f>IF('Parade Entries'!$E88="Charity",'Parade Entries'!AC88,"")</f>
        <v>New Site</v>
      </c>
      <c r="AD83" s="250" t="str">
        <f>IF('Parade Entries'!$E88="Charity",'Parade Entries'!AD88,"")</f>
        <v/>
      </c>
    </row>
    <row r="84" spans="2:30" ht="18" x14ac:dyDescent="0.25">
      <c r="B84" s="156" t="str">
        <f>IF('Parade Entries'!$E89="Charity",'Parade Entries'!B89,"")</f>
        <v/>
      </c>
      <c r="C84" s="250" t="str">
        <f>IF('Parade Entries'!$E89="Charity",'Parade Entries'!C89,"")</f>
        <v/>
      </c>
      <c r="D84" s="250" t="str">
        <f>IF('Parade Entries'!$E89="Charity",'Parade Entries'!D89,"")</f>
        <v/>
      </c>
      <c r="E84" s="250" t="str">
        <f>IF('Parade Entries'!$E89="Charity",'Parade Entries'!E89,"")</f>
        <v/>
      </c>
      <c r="F84" s="250" t="str">
        <f>IF('Parade Entries'!$E89="Charity",'Parade Entries'!F89,"")</f>
        <v/>
      </c>
      <c r="G84" s="250" t="str">
        <f>IF('Parade Entries'!$E89="Charity",'Parade Entries'!G89,"")</f>
        <v/>
      </c>
      <c r="H84" s="250" t="str">
        <f>IF('Parade Entries'!$E89="Charity",'Parade Entries'!H89,"")</f>
        <v/>
      </c>
      <c r="I84" s="292" t="str">
        <f>IF('Parade Entries'!$E89="Charity",'Parade Entries'!I89,"")</f>
        <v/>
      </c>
      <c r="J84" s="250" t="str">
        <f>IF('Parade Entries'!$E89="Charity",'Parade Entries'!J89,"")</f>
        <v/>
      </c>
      <c r="K84" s="250" t="str">
        <f>IF('Parade Entries'!$E89="Charity",'Parade Entries'!K89,"")</f>
        <v/>
      </c>
      <c r="L84" s="250" t="str">
        <f>IF('Parade Entries'!$E89="Charity",'Parade Entries'!L89,"")</f>
        <v/>
      </c>
      <c r="M84" s="293" t="str">
        <f>IF('Parade Entries'!$E89="Charity",'Parade Entries'!M89,"")</f>
        <v/>
      </c>
      <c r="N84" s="250" t="str">
        <f>IF('Parade Entries'!$E89="Charity",'Parade Entries'!N89,"")</f>
        <v/>
      </c>
      <c r="O84" s="250" t="str">
        <f>IF('Parade Entries'!$E89="Charity",'Parade Entries'!O89,"")</f>
        <v/>
      </c>
      <c r="P84" s="250" t="str">
        <f>IF('Parade Entries'!$E89="Charity",'Parade Entries'!P89,"")</f>
        <v/>
      </c>
      <c r="Q84" s="250" t="str">
        <f>IF('Parade Entries'!$E89="Charity",'Parade Entries'!Q89,"")</f>
        <v/>
      </c>
      <c r="R84" s="250" t="str">
        <f>IF('Parade Entries'!$E89="Charity",'Parade Entries'!R89,"")</f>
        <v/>
      </c>
      <c r="S84" s="294" t="str">
        <f>IF('Parade Entries'!$E89="Charity",'Parade Entries'!S89,"")</f>
        <v/>
      </c>
      <c r="T84" s="294" t="str">
        <f>IF('Parade Entries'!$E89="Charity",'Parade Entries'!U89,"")</f>
        <v/>
      </c>
      <c r="U84" s="294" t="str">
        <f>IF('Parade Entries'!$E89="Charity",'Parade Entries'!V89,"")</f>
        <v/>
      </c>
      <c r="V84" s="294" t="str">
        <f>IF('Parade Entries'!$E89="Charity",'Parade Entries'!T89,"")</f>
        <v/>
      </c>
      <c r="W84" s="298" t="str">
        <f>IF('Parade Entries'!$E89="Charity",'Parade Entries'!W89,"")</f>
        <v/>
      </c>
      <c r="X84" s="294" t="str">
        <f>IF('Parade Entries'!$E89="Charity",'Parade Entries'!X89,"")</f>
        <v/>
      </c>
      <c r="Y84" s="298" t="str">
        <f>IF('Parade Entries'!$E89="Charity",'Parade Entries'!Y89,"")</f>
        <v/>
      </c>
      <c r="Z84" s="294" t="str">
        <f>IF('Parade Entries'!$E89="Charity",'Parade Entries'!Z89,"")</f>
        <v/>
      </c>
      <c r="AA84" s="298" t="str">
        <f>IF('Parade Entries'!$E89="Charity",'Parade Entries'!AA89,"")</f>
        <v/>
      </c>
      <c r="AB84" s="250" t="str">
        <f>IF('Parade Entries'!$E89="Charity",'Parade Entries'!AB89,"")</f>
        <v/>
      </c>
      <c r="AC84" s="250" t="str">
        <f>IF('Parade Entries'!$E89="Charity",'Parade Entries'!AC89,"")</f>
        <v/>
      </c>
      <c r="AD84" s="250" t="str">
        <f>IF('Parade Entries'!$E89="Charity",'Parade Entries'!AD89,"")</f>
        <v/>
      </c>
    </row>
    <row r="85" spans="2:30" ht="18" x14ac:dyDescent="0.25">
      <c r="B85" s="156" t="str">
        <f>IF('Parade Entries'!$E90="Charity",'Parade Entries'!B90,"")</f>
        <v/>
      </c>
      <c r="C85" s="250" t="str">
        <f>IF('Parade Entries'!$E90="Charity",'Parade Entries'!C90,"")</f>
        <v/>
      </c>
      <c r="D85" s="250" t="str">
        <f>IF('Parade Entries'!$E90="Charity",'Parade Entries'!D90,"")</f>
        <v/>
      </c>
      <c r="E85" s="250" t="str">
        <f>IF('Parade Entries'!$E90="Charity",'Parade Entries'!E90,"")</f>
        <v/>
      </c>
      <c r="F85" s="250" t="str">
        <f>IF('Parade Entries'!$E90="Charity",'Parade Entries'!F90,"")</f>
        <v/>
      </c>
      <c r="G85" s="250" t="str">
        <f>IF('Parade Entries'!$E90="Charity",'Parade Entries'!G90,"")</f>
        <v/>
      </c>
      <c r="H85" s="250" t="str">
        <f>IF('Parade Entries'!$E90="Charity",'Parade Entries'!H90,"")</f>
        <v/>
      </c>
      <c r="I85" s="292" t="str">
        <f>IF('Parade Entries'!$E90="Charity",'Parade Entries'!I90,"")</f>
        <v/>
      </c>
      <c r="J85" s="250" t="str">
        <f>IF('Parade Entries'!$E90="Charity",'Parade Entries'!J90,"")</f>
        <v/>
      </c>
      <c r="K85" s="250" t="str">
        <f>IF('Parade Entries'!$E90="Charity",'Parade Entries'!K90,"")</f>
        <v/>
      </c>
      <c r="L85" s="250" t="str">
        <f>IF('Parade Entries'!$E90="Charity",'Parade Entries'!L90,"")</f>
        <v/>
      </c>
      <c r="M85" s="293" t="str">
        <f>IF('Parade Entries'!$E90="Charity",'Parade Entries'!M90,"")</f>
        <v/>
      </c>
      <c r="N85" s="250" t="str">
        <f>IF('Parade Entries'!$E90="Charity",'Parade Entries'!N90,"")</f>
        <v/>
      </c>
      <c r="O85" s="250" t="str">
        <f>IF('Parade Entries'!$E90="Charity",'Parade Entries'!O90,"")</f>
        <v/>
      </c>
      <c r="P85" s="250" t="str">
        <f>IF('Parade Entries'!$E90="Charity",'Parade Entries'!P90,"")</f>
        <v/>
      </c>
      <c r="Q85" s="250" t="str">
        <f>IF('Parade Entries'!$E90="Charity",'Parade Entries'!Q90,"")</f>
        <v/>
      </c>
      <c r="R85" s="250" t="str">
        <f>IF('Parade Entries'!$E90="Charity",'Parade Entries'!R90,"")</f>
        <v/>
      </c>
      <c r="S85" s="294" t="str">
        <f>IF('Parade Entries'!$E90="Charity",'Parade Entries'!S90,"")</f>
        <v/>
      </c>
      <c r="T85" s="294" t="str">
        <f>IF('Parade Entries'!$E90="Charity",'Parade Entries'!U90,"")</f>
        <v/>
      </c>
      <c r="U85" s="294" t="str">
        <f>IF('Parade Entries'!$E90="Charity",'Parade Entries'!V90,"")</f>
        <v/>
      </c>
      <c r="V85" s="294" t="str">
        <f>IF('Parade Entries'!$E90="Charity",'Parade Entries'!T90,"")</f>
        <v/>
      </c>
      <c r="W85" s="298" t="str">
        <f>IF('Parade Entries'!$E90="Charity",'Parade Entries'!W90,"")</f>
        <v/>
      </c>
      <c r="X85" s="294" t="str">
        <f>IF('Parade Entries'!$E90="Charity",'Parade Entries'!X90,"")</f>
        <v/>
      </c>
      <c r="Y85" s="298" t="str">
        <f>IF('Parade Entries'!$E90="Charity",'Parade Entries'!Y90,"")</f>
        <v/>
      </c>
      <c r="Z85" s="294" t="str">
        <f>IF('Parade Entries'!$E90="Charity",'Parade Entries'!Z90,"")</f>
        <v/>
      </c>
      <c r="AA85" s="298" t="str">
        <f>IF('Parade Entries'!$E90="Charity",'Parade Entries'!AA90,"")</f>
        <v/>
      </c>
      <c r="AB85" s="250" t="str">
        <f>IF('Parade Entries'!$E90="Charity",'Parade Entries'!AB90,"")</f>
        <v/>
      </c>
      <c r="AC85" s="250" t="str">
        <f>IF('Parade Entries'!$E90="Charity",'Parade Entries'!AC90,"")</f>
        <v/>
      </c>
      <c r="AD85" s="250" t="str">
        <f>IF('Parade Entries'!$E90="Charity",'Parade Entries'!AD90,"")</f>
        <v/>
      </c>
    </row>
    <row r="86" spans="2:30" ht="18" x14ac:dyDescent="0.25">
      <c r="B86" s="156" t="str">
        <f>IF('Parade Entries'!$E91="Charity",'Parade Entries'!B91,"")</f>
        <v>Illinois army national guard military funeral honors</v>
      </c>
      <c r="C86" s="250">
        <f>IF('Parade Entries'!$E91="Charity",'Parade Entries'!C91,"")</f>
        <v>46072</v>
      </c>
      <c r="D86" s="250">
        <f>IF('Parade Entries'!$E91="Charity",'Parade Entries'!D91,"")</f>
        <v>0</v>
      </c>
      <c r="E86" s="250" t="str">
        <f>IF('Parade Entries'!$E91="Charity",'Parade Entries'!E91,"")</f>
        <v>Charity</v>
      </c>
      <c r="F86" s="250" t="str">
        <f>IF('Parade Entries'!$E91="Charity",'Parade Entries'!F91,"")</f>
        <v>Sarah</v>
      </c>
      <c r="G86" s="250" t="str">
        <f>IF('Parade Entries'!$E91="Charity",'Parade Entries'!G91,"")</f>
        <v>Smith</v>
      </c>
      <c r="H86" s="250" t="str">
        <f>IF('Parade Entries'!$E91="Charity",'Parade Entries'!H91,"")</f>
        <v>saraheluse_08@hotmail.com</v>
      </c>
      <c r="I86" s="292">
        <f>IF('Parade Entries'!$E91="Charity",'Parade Entries'!I91,"")</f>
        <v>2173814506</v>
      </c>
      <c r="J86" s="250" t="str">
        <f>IF('Parade Entries'!$E91="Charity",'Parade Entries'!J91,"")</f>
        <v>Our program provides dignified burial honors to all qualifying Army Veterans. We service the entire state of Illinois with the headquarters being located here in our very own city of Springfield at camp Lincoln. My program conducted 2,500 burial services in 2025 alone.</v>
      </c>
      <c r="K86" s="250">
        <f>IF('Parade Entries'!$E91="Charity",'Parade Entries'!K91,"")</f>
        <v>10</v>
      </c>
      <c r="L86" s="250">
        <f>IF('Parade Entries'!$E91="Charity",'Parade Entries'!L91,"")</f>
        <v>0</v>
      </c>
      <c r="M86" s="293" t="str">
        <f>IF('Parade Entries'!$E91="Charity",'Parade Entries'!M91,"")</f>
        <v>No</v>
      </c>
      <c r="N86" s="250" t="str">
        <f>IF('Parade Entries'!$E91="Charity",'Parade Entries'!N91,"")</f>
        <v>Yes</v>
      </c>
      <c r="O86" s="250">
        <f>IF('Parade Entries'!$E91="Charity",'Parade Entries'!O91,"")</f>
        <v>1</v>
      </c>
      <c r="P86" s="250">
        <f>IF('Parade Entries'!$E91="Charity",'Parade Entries'!P91,"")</f>
        <v>0</v>
      </c>
      <c r="Q86" s="250" t="str">
        <f>IF('Parade Entries'!$E91="Charity",'Parade Entries'!Q91,"")</f>
        <v>White truck</v>
      </c>
      <c r="R86" s="250" t="str">
        <f>IF('Parade Entries'!$E91="Charity",'Parade Entries'!R91,"")</f>
        <v>Check</v>
      </c>
      <c r="S86" s="294">
        <f>IF('Parade Entries'!$E91="Charity",'Parade Entries'!S91,"")</f>
        <v>0</v>
      </c>
      <c r="T86" s="294" t="str">
        <f>IF('Parade Entries'!$E91="Charity",'Parade Entries'!U91,"")</f>
        <v/>
      </c>
      <c r="U86" s="294">
        <f>IF('Parade Entries'!$E91="Charity",'Parade Entries'!V91,"")</f>
        <v>0</v>
      </c>
      <c r="V86" s="294">
        <f>IF('Parade Entries'!$E91="Charity",'Parade Entries'!T91,"")</f>
        <v>0</v>
      </c>
      <c r="W86" s="298" t="str">
        <f>IF('Parade Entries'!$E91="Charity",'Parade Entries'!W91,"")</f>
        <v/>
      </c>
      <c r="X86" s="294">
        <f>IF('Parade Entries'!$E91="Charity",'Parade Entries'!X91,"")</f>
        <v>0</v>
      </c>
      <c r="Y86" s="298" t="str">
        <f>IF('Parade Entries'!$E91="Charity",'Parade Entries'!Y91,"")</f>
        <v/>
      </c>
      <c r="Z86" s="294" t="str">
        <f>IF('Parade Entries'!$E91="Charity",'Parade Entries'!Z91,"")</f>
        <v/>
      </c>
      <c r="AA86" s="298" t="str">
        <f>IF('Parade Entries'!$E91="Charity",'Parade Entries'!AA91,"")</f>
        <v/>
      </c>
      <c r="AB86" s="250" t="str">
        <f>IF('Parade Entries'!$E91="Charity",'Parade Entries'!AB91,"")</f>
        <v>Sarah Smith</v>
      </c>
      <c r="AC86" s="250" t="str">
        <f>IF('Parade Entries'!$E91="Charity",'Parade Entries'!AC91,"")</f>
        <v>New Site</v>
      </c>
      <c r="AD86" s="250">
        <f>IF('Parade Entries'!$E91="Charity",'Parade Entries'!AD91,"")</f>
        <v>0</v>
      </c>
    </row>
    <row r="87" spans="2:30" ht="18" x14ac:dyDescent="0.25">
      <c r="B87" s="156" t="str">
        <f>IF('Parade Entries'!$E92="Charity",'Parade Entries'!B92,"")</f>
        <v>Military Families Together</v>
      </c>
      <c r="C87" s="250">
        <f>IF('Parade Entries'!$E92="Charity",'Parade Entries'!C92,"")</f>
        <v>46072</v>
      </c>
      <c r="D87" s="250" t="str">
        <f>IF('Parade Entries'!$E92="Charity",'Parade Entries'!D92,"")</f>
        <v>PAID</v>
      </c>
      <c r="E87" s="250" t="str">
        <f>IF('Parade Entries'!$E92="Charity",'Parade Entries'!E92,"")</f>
        <v>Charity</v>
      </c>
      <c r="F87" s="250" t="str">
        <f>IF('Parade Entries'!$E92="Charity",'Parade Entries'!F92,"")</f>
        <v>Mike</v>
      </c>
      <c r="G87" s="250" t="str">
        <f>IF('Parade Entries'!$E92="Charity",'Parade Entries'!G92,"")</f>
        <v>Pawelczak</v>
      </c>
      <c r="H87" s="250" t="str">
        <f>IF('Parade Entries'!$E92="Charity",'Parade Entries'!H92,"")</f>
        <v>shelly@militaryfamiliestogether.org</v>
      </c>
      <c r="I87" s="292">
        <f>IF('Parade Entries'!$E92="Charity",'Parade Entries'!I92,"")</f>
        <v>2178362085</v>
      </c>
      <c r="J87" s="250" t="str">
        <f>IF('Parade Entries'!$E92="Charity",'Parade Entries'!J92,"")</f>
        <v>MFT is a local, veteran-owned non-profit 501(c)(3) that assists veterans and military families in times of need. Check us out at http://www.militaryfamiliestogether.org or on Facebook for more information.</v>
      </c>
      <c r="K87" s="250">
        <f>IF('Parade Entries'!$E92="Charity",'Parade Entries'!K92,"")</f>
        <v>35</v>
      </c>
      <c r="L87" s="250">
        <f>IF('Parade Entries'!$E92="Charity",'Parade Entries'!L92,"")</f>
        <v>0</v>
      </c>
      <c r="M87" s="293" t="str">
        <f>IF('Parade Entries'!$E92="Charity",'Parade Entries'!M92,"")</f>
        <v>No</v>
      </c>
      <c r="N87" s="250" t="str">
        <f>IF('Parade Entries'!$E92="Charity",'Parade Entries'!N92,"")</f>
        <v>No</v>
      </c>
      <c r="O87" s="250">
        <f>IF('Parade Entries'!$E92="Charity",'Parade Entries'!O92,"")</f>
        <v>1</v>
      </c>
      <c r="P87" s="250">
        <f>IF('Parade Entries'!$E92="Charity",'Parade Entries'!P92,"")</f>
        <v>1</v>
      </c>
      <c r="Q87" s="250" t="str">
        <f>IF('Parade Entries'!$E92="Charity",'Parade Entries'!Q92,"")</f>
        <v>Pick up truck with trailer</v>
      </c>
      <c r="R87" s="250" t="str">
        <f>IF('Parade Entries'!$E92="Charity",'Parade Entries'!R92,"")</f>
        <v>Online - Stripe</v>
      </c>
      <c r="S87" s="294">
        <f>IF('Parade Entries'!$E92="Charity",'Parade Entries'!S92,"")</f>
        <v>50</v>
      </c>
      <c r="T87" s="294">
        <f>IF('Parade Entries'!$E92="Charity",'Parade Entries'!U92,"")</f>
        <v>48.25</v>
      </c>
      <c r="U87" s="294">
        <f>IF('Parade Entries'!$E92="Charity",'Parade Entries'!V92,"")</f>
        <v>0</v>
      </c>
      <c r="V87" s="294">
        <f>IF('Parade Entries'!$E92="Charity",'Parade Entries'!T92,"")</f>
        <v>1.75</v>
      </c>
      <c r="W87" s="298">
        <f>IF('Parade Entries'!$E92="Charity",'Parade Entries'!W92,"")</f>
        <v>3.5000000000000003E-2</v>
      </c>
      <c r="X87" s="294">
        <f>IF('Parade Entries'!$E92="Charity",'Parade Entries'!X92,"")</f>
        <v>0</v>
      </c>
      <c r="Y87" s="298" t="str">
        <f>IF('Parade Entries'!$E92="Charity",'Parade Entries'!Y92,"")</f>
        <v/>
      </c>
      <c r="Z87" s="294">
        <f>IF('Parade Entries'!$E92="Charity",'Parade Entries'!Z92,"")</f>
        <v>1.75</v>
      </c>
      <c r="AA87" s="298">
        <f>IF('Parade Entries'!$E92="Charity",'Parade Entries'!AA92,"")</f>
        <v>3.5000000000000003E-2</v>
      </c>
      <c r="AB87" s="250" t="str">
        <f>IF('Parade Entries'!$E92="Charity",'Parade Entries'!AB92,"")</f>
        <v>Mike Pawelczak</v>
      </c>
      <c r="AC87" s="250" t="str">
        <f>IF('Parade Entries'!$E92="Charity",'Parade Entries'!AC92,"")</f>
        <v>New Site</v>
      </c>
      <c r="AD87" s="250" t="str">
        <f>IF('Parade Entries'!$E92="Charity",'Parade Entries'!AD92,"")</f>
        <v/>
      </c>
    </row>
    <row r="88" spans="2:30" ht="18" x14ac:dyDescent="0.25">
      <c r="B88" s="156" t="str">
        <f>IF('Parade Entries'!$E93="Charity",'Parade Entries'!B93,"")</f>
        <v>Girl Scouts of Central IL</v>
      </c>
      <c r="C88" s="250">
        <f>IF('Parade Entries'!$E93="Charity",'Parade Entries'!C93,"")</f>
        <v>46072</v>
      </c>
      <c r="D88" s="250" t="str">
        <f>IF('Parade Entries'!$E93="Charity",'Parade Entries'!D93,"")</f>
        <v>PAID</v>
      </c>
      <c r="E88" s="250" t="str">
        <f>IF('Parade Entries'!$E93="Charity",'Parade Entries'!E93,"")</f>
        <v>Charity</v>
      </c>
      <c r="F88" s="250" t="str">
        <f>IF('Parade Entries'!$E93="Charity",'Parade Entries'!F93,"")</f>
        <v>Kelly</v>
      </c>
      <c r="G88" s="250" t="str">
        <f>IF('Parade Entries'!$E93="Charity",'Parade Entries'!G93,"")</f>
        <v>Loftus</v>
      </c>
      <c r="H88" s="250" t="str">
        <f>IF('Parade Entries'!$E93="Charity",'Parade Entries'!H93,"")</f>
        <v>kloftus@girlscouts-gsci.org</v>
      </c>
      <c r="I88" s="292">
        <f>IF('Parade Entries'!$E93="Charity",'Parade Entries'!I93,"")</f>
        <v>6305323139</v>
      </c>
      <c r="J88" s="250" t="str">
        <f>IF('Parade Entries'!$E93="Charity",'Parade Entries'!J93,"")</f>
        <v>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v>
      </c>
      <c r="K88" s="250">
        <f>IF('Parade Entries'!$E93="Charity",'Parade Entries'!K93,"")</f>
        <v>25</v>
      </c>
      <c r="L88" s="250">
        <f>IF('Parade Entries'!$E93="Charity",'Parade Entries'!L93,"")</f>
        <v>0</v>
      </c>
      <c r="M88" s="293" t="str">
        <f>IF('Parade Entries'!$E93="Charity",'Parade Entries'!M93,"")</f>
        <v>No</v>
      </c>
      <c r="N88" s="250" t="str">
        <f>IF('Parade Entries'!$E93="Charity",'Parade Entries'!N93,"")</f>
        <v>No</v>
      </c>
      <c r="O88" s="250">
        <f>IF('Parade Entries'!$E93="Charity",'Parade Entries'!O93,"")</f>
        <v>0</v>
      </c>
      <c r="P88" s="250">
        <f>IF('Parade Entries'!$E93="Charity",'Parade Entries'!P93,"")</f>
        <v>0</v>
      </c>
      <c r="Q88" s="250">
        <f>IF('Parade Entries'!$E93="Charity",'Parade Entries'!Q93,"")</f>
        <v>0</v>
      </c>
      <c r="R88" s="250">
        <f>IF('Parade Entries'!$E93="Charity",'Parade Entries'!R93,"")</f>
        <v>0</v>
      </c>
      <c r="S88" s="294">
        <f>IF('Parade Entries'!$E93="Charity",'Parade Entries'!S93,"")</f>
        <v>50</v>
      </c>
      <c r="T88" s="294">
        <f>IF('Parade Entries'!$E93="Charity",'Parade Entries'!U93,"")</f>
        <v>48.25</v>
      </c>
      <c r="U88" s="294">
        <f>IF('Parade Entries'!$E93="Charity",'Parade Entries'!V93,"")</f>
        <v>0</v>
      </c>
      <c r="V88" s="294">
        <f>IF('Parade Entries'!$E93="Charity",'Parade Entries'!T93,"")</f>
        <v>1.75</v>
      </c>
      <c r="W88" s="298">
        <f>IF('Parade Entries'!$E93="Charity",'Parade Entries'!W93,"")</f>
        <v>3.5000000000000003E-2</v>
      </c>
      <c r="X88" s="294">
        <f>IF('Parade Entries'!$E93="Charity",'Parade Entries'!X93,"")</f>
        <v>0</v>
      </c>
      <c r="Y88" s="298" t="str">
        <f>IF('Parade Entries'!$E93="Charity",'Parade Entries'!Y93,"")</f>
        <v/>
      </c>
      <c r="Z88" s="294">
        <f>IF('Parade Entries'!$E93="Charity",'Parade Entries'!Z93,"")</f>
        <v>1.75</v>
      </c>
      <c r="AA88" s="298">
        <f>IF('Parade Entries'!$E93="Charity",'Parade Entries'!AA93,"")</f>
        <v>3.5000000000000003E-2</v>
      </c>
      <c r="AB88" s="250" t="str">
        <f>IF('Parade Entries'!$E93="Charity",'Parade Entries'!AB93,"")</f>
        <v>Kelly Loftus</v>
      </c>
      <c r="AC88" s="250" t="str">
        <f>IF('Parade Entries'!$E93="Charity",'Parade Entries'!AC93,"")</f>
        <v>New Site</v>
      </c>
      <c r="AD88" s="250" t="str">
        <f>IF('Parade Entries'!$E93="Charity",'Parade Entries'!AD93,"")</f>
        <v/>
      </c>
    </row>
    <row r="89" spans="2:30" ht="18" x14ac:dyDescent="0.25">
      <c r="B89" s="156" t="str">
        <f>IF('Parade Entries'!$E94="Charity",'Parade Entries'!B94,"")</f>
        <v>Vortex Bus - Abraham Lincoln Council, Scouting America</v>
      </c>
      <c r="C89" s="250">
        <f>IF('Parade Entries'!$E94="Charity",'Parade Entries'!C94,"")</f>
        <v>46073</v>
      </c>
      <c r="D89" s="250">
        <f>IF('Parade Entries'!$E94="Charity",'Parade Entries'!D94,"")</f>
        <v>0</v>
      </c>
      <c r="E89" s="250" t="str">
        <f>IF('Parade Entries'!$E94="Charity",'Parade Entries'!E94,"")</f>
        <v>Charity</v>
      </c>
      <c r="F89" s="250" t="str">
        <f>IF('Parade Entries'!$E94="Charity",'Parade Entries'!F94,"")</f>
        <v>Monika</v>
      </c>
      <c r="G89" s="250" t="str">
        <f>IF('Parade Entries'!$E94="Charity",'Parade Entries'!G94,"")</f>
        <v>Kalemba</v>
      </c>
      <c r="H89" s="250" t="str">
        <f>IF('Parade Entries'!$E94="Charity",'Parade Entries'!H94,"")</f>
        <v>monika.kalembasa@scouting.org</v>
      </c>
      <c r="I89" s="292">
        <f>IF('Parade Entries'!$E94="Charity",'Parade Entries'!I94,"")</f>
        <v>8473541876</v>
      </c>
      <c r="J89" s="250" t="str">
        <f>IF('Parade Entries'!$E94="Charity",'Parade Entries'!J94,"")</f>
        <v>Come and check out the Vortex Bus. It is the Abraham Lincoln Council's STEM Bus! Scouts and the community members can explore hands on STEM fun activities. Scouting America is a youth organization building life skills, physical fitness and character. Come learn, play, and be inspired.</v>
      </c>
      <c r="K89" s="250">
        <f>IF('Parade Entries'!$E94="Charity",'Parade Entries'!K94,"")</f>
        <v>2</v>
      </c>
      <c r="L89" s="250" t="str">
        <f>IF('Parade Entries'!$E94="Charity",'Parade Entries'!L94,"")</f>
        <v>The Vortex Bus will be driven through the parade - it is a small bus approximately 31ft long.</v>
      </c>
      <c r="M89" s="293" t="str">
        <f>IF('Parade Entries'!$E94="Charity",'Parade Entries'!M94,"")</f>
        <v>No</v>
      </c>
      <c r="N89" s="250" t="str">
        <f>IF('Parade Entries'!$E94="Charity",'Parade Entries'!N94,"")</f>
        <v>Yes</v>
      </c>
      <c r="O89" s="250">
        <f>IF('Parade Entries'!$E94="Charity",'Parade Entries'!O94,"")</f>
        <v>1</v>
      </c>
      <c r="P89" s="250">
        <f>IF('Parade Entries'!$E94="Charity",'Parade Entries'!P94,"")</f>
        <v>0</v>
      </c>
      <c r="Q89" s="250">
        <f>IF('Parade Entries'!$E94="Charity",'Parade Entries'!Q94,"")</f>
        <v>0</v>
      </c>
      <c r="R89" s="250" t="str">
        <f>IF('Parade Entries'!$E94="Charity",'Parade Entries'!R94,"")</f>
        <v>Check</v>
      </c>
      <c r="S89" s="294">
        <f>IF('Parade Entries'!$E94="Charity",'Parade Entries'!S94,"")</f>
        <v>50</v>
      </c>
      <c r="T89" s="294" t="str">
        <f>IF('Parade Entries'!$E94="Charity",'Parade Entries'!U94,"")</f>
        <v/>
      </c>
      <c r="U89" s="294">
        <f>IF('Parade Entries'!$E94="Charity",'Parade Entries'!V94,"")</f>
        <v>0</v>
      </c>
      <c r="V89" s="294">
        <f>IF('Parade Entries'!$E94="Charity",'Parade Entries'!T94,"")</f>
        <v>0</v>
      </c>
      <c r="W89" s="298" t="str">
        <f>IF('Parade Entries'!$E94="Charity",'Parade Entries'!W94,"")</f>
        <v/>
      </c>
      <c r="X89" s="294">
        <f>IF('Parade Entries'!$E94="Charity",'Parade Entries'!X94,"")</f>
        <v>0</v>
      </c>
      <c r="Y89" s="298" t="str">
        <f>IF('Parade Entries'!$E94="Charity",'Parade Entries'!Y94,"")</f>
        <v/>
      </c>
      <c r="Z89" s="294">
        <f>IF('Parade Entries'!$E94="Charity",'Parade Entries'!Z94,"")</f>
        <v>0</v>
      </c>
      <c r="AA89" s="298">
        <f>IF('Parade Entries'!$E94="Charity",'Parade Entries'!AA94,"")</f>
        <v>0</v>
      </c>
      <c r="AB89" s="250" t="str">
        <f>IF('Parade Entries'!$E94="Charity",'Parade Entries'!AB94,"")</f>
        <v>Monika Kalemba</v>
      </c>
      <c r="AC89" s="250" t="str">
        <f>IF('Parade Entries'!$E94="Charity",'Parade Entries'!AC94,"")</f>
        <v>New Site</v>
      </c>
      <c r="AD89" s="250">
        <f>IF('Parade Entries'!$E94="Charity",'Parade Entries'!AD94,"")</f>
        <v>50</v>
      </c>
    </row>
    <row r="90" spans="2:30" ht="18" x14ac:dyDescent="0.25">
      <c r="B90" s="156" t="str">
        <f>IF('Parade Entries'!$E95="Charity",'Parade Entries'!B95,"")</f>
        <v>Illinois Assistive Technology Program</v>
      </c>
      <c r="C90" s="250">
        <f>IF('Parade Entries'!$E95="Charity",'Parade Entries'!C95,"")</f>
        <v>46073</v>
      </c>
      <c r="D90" s="250" t="str">
        <f>IF('Parade Entries'!$E95="Charity",'Parade Entries'!D95,"")</f>
        <v>PAID</v>
      </c>
      <c r="E90" s="250" t="str">
        <f>IF('Parade Entries'!$E95="Charity",'Parade Entries'!E95,"")</f>
        <v>Charity</v>
      </c>
      <c r="F90" s="250" t="str">
        <f>IF('Parade Entries'!$E95="Charity",'Parade Entries'!F95,"")</f>
        <v>Karen</v>
      </c>
      <c r="G90" s="250" t="str">
        <f>IF('Parade Entries'!$E95="Charity",'Parade Entries'!G95,"")</f>
        <v>Birky</v>
      </c>
      <c r="H90" s="250" t="str">
        <f>IF('Parade Entries'!$E95="Charity",'Parade Entries'!H95,"")</f>
        <v>kbirky@iltech.org</v>
      </c>
      <c r="I90" s="292">
        <f>IF('Parade Entries'!$E95="Charity",'Parade Entries'!I95,"")</f>
        <v>3095305496</v>
      </c>
      <c r="J90" s="250" t="str">
        <f>IF('Parade Entries'!$E95="Charity",'Parade Entries'!J95,"")</f>
        <v>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v>
      </c>
      <c r="K90" s="250">
        <f>IF('Parade Entries'!$E95="Charity",'Parade Entries'!K95,"")</f>
        <v>15</v>
      </c>
      <c r="L90" s="250">
        <f>IF('Parade Entries'!$E95="Charity",'Parade Entries'!L95,"")</f>
        <v>0</v>
      </c>
      <c r="M90" s="293" t="str">
        <f>IF('Parade Entries'!$E95="Charity",'Parade Entries'!M95,"")</f>
        <v>No</v>
      </c>
      <c r="N90" s="250" t="str">
        <f>IF('Parade Entries'!$E95="Charity",'Parade Entries'!N95,"")</f>
        <v>No</v>
      </c>
      <c r="O90" s="250">
        <f>IF('Parade Entries'!$E95="Charity",'Parade Entries'!O95,"")</f>
        <v>2</v>
      </c>
      <c r="P90" s="250">
        <f>IF('Parade Entries'!$E95="Charity",'Parade Entries'!P95,"")</f>
        <v>0</v>
      </c>
      <c r="Q90" s="250">
        <f>IF('Parade Entries'!$E95="Charity",'Parade Entries'!Q95,"")</f>
        <v>0</v>
      </c>
      <c r="R90" s="250" t="str">
        <f>IF('Parade Entries'!$E95="Charity",'Parade Entries'!R95,"")</f>
        <v>Online - Stripe</v>
      </c>
      <c r="S90" s="294">
        <f>IF('Parade Entries'!$E95="Charity",'Parade Entries'!S95,"")</f>
        <v>50</v>
      </c>
      <c r="T90" s="294">
        <f>IF('Parade Entries'!$E95="Charity",'Parade Entries'!U95,"")</f>
        <v>48.25</v>
      </c>
      <c r="U90" s="294">
        <f>IF('Parade Entries'!$E95="Charity",'Parade Entries'!V95,"")</f>
        <v>0</v>
      </c>
      <c r="V90" s="294">
        <f>IF('Parade Entries'!$E95="Charity",'Parade Entries'!T95,"")</f>
        <v>1.75</v>
      </c>
      <c r="W90" s="298">
        <f>IF('Parade Entries'!$E95="Charity",'Parade Entries'!W95,"")</f>
        <v>3.5000000000000003E-2</v>
      </c>
      <c r="X90" s="294">
        <f>IF('Parade Entries'!$E95="Charity",'Parade Entries'!X95,"")</f>
        <v>0</v>
      </c>
      <c r="Y90" s="298" t="str">
        <f>IF('Parade Entries'!$E95="Charity",'Parade Entries'!Y95,"")</f>
        <v/>
      </c>
      <c r="Z90" s="294">
        <f>IF('Parade Entries'!$E95="Charity",'Parade Entries'!Z95,"")</f>
        <v>1.75</v>
      </c>
      <c r="AA90" s="298">
        <f>IF('Parade Entries'!$E95="Charity",'Parade Entries'!AA95,"")</f>
        <v>3.5000000000000003E-2</v>
      </c>
      <c r="AB90" s="250" t="str">
        <f>IF('Parade Entries'!$E95="Charity",'Parade Entries'!AB95,"")</f>
        <v>Karen Birky</v>
      </c>
      <c r="AC90" s="250" t="str">
        <f>IF('Parade Entries'!$E95="Charity",'Parade Entries'!AC95,"")</f>
        <v>New Site</v>
      </c>
      <c r="AD90" s="250">
        <f>IF('Parade Entries'!$E95="Charity",'Parade Entries'!AD95,"")</f>
        <v>0</v>
      </c>
    </row>
    <row r="91" spans="2:30" ht="18" x14ac:dyDescent="0.25">
      <c r="B91" s="156" t="str">
        <f>IF('Parade Entries'!$E96="Charity",'Parade Entries'!B96,"")</f>
        <v/>
      </c>
      <c r="C91" s="250" t="str">
        <f>IF('Parade Entries'!$E96="Charity",'Parade Entries'!C96,"")</f>
        <v/>
      </c>
      <c r="D91" s="250" t="str">
        <f>IF('Parade Entries'!$E96="Charity",'Parade Entries'!D96,"")</f>
        <v/>
      </c>
      <c r="E91" s="250" t="str">
        <f>IF('Parade Entries'!$E96="Charity",'Parade Entries'!E96,"")</f>
        <v/>
      </c>
      <c r="F91" s="250" t="str">
        <f>IF('Parade Entries'!$E96="Charity",'Parade Entries'!F96,"")</f>
        <v/>
      </c>
      <c r="G91" s="250" t="str">
        <f>IF('Parade Entries'!$E96="Charity",'Parade Entries'!G96,"")</f>
        <v/>
      </c>
      <c r="H91" s="250" t="str">
        <f>IF('Parade Entries'!$E96="Charity",'Parade Entries'!H96,"")</f>
        <v/>
      </c>
      <c r="I91" s="292" t="str">
        <f>IF('Parade Entries'!$E96="Charity",'Parade Entries'!I96,"")</f>
        <v/>
      </c>
      <c r="J91" s="250" t="str">
        <f>IF('Parade Entries'!$E96="Charity",'Parade Entries'!J96,"")</f>
        <v/>
      </c>
      <c r="K91" s="250" t="str">
        <f>IF('Parade Entries'!$E96="Charity",'Parade Entries'!K96,"")</f>
        <v/>
      </c>
      <c r="L91" s="250" t="str">
        <f>IF('Parade Entries'!$E96="Charity",'Parade Entries'!L96,"")</f>
        <v/>
      </c>
      <c r="M91" s="293" t="str">
        <f>IF('Parade Entries'!$E96="Charity",'Parade Entries'!M96,"")</f>
        <v/>
      </c>
      <c r="N91" s="250" t="str">
        <f>IF('Parade Entries'!$E96="Charity",'Parade Entries'!N96,"")</f>
        <v/>
      </c>
      <c r="O91" s="250" t="str">
        <f>IF('Parade Entries'!$E96="Charity",'Parade Entries'!O96,"")</f>
        <v/>
      </c>
      <c r="P91" s="250" t="str">
        <f>IF('Parade Entries'!$E96="Charity",'Parade Entries'!P96,"")</f>
        <v/>
      </c>
      <c r="Q91" s="250" t="str">
        <f>IF('Parade Entries'!$E96="Charity",'Parade Entries'!Q96,"")</f>
        <v/>
      </c>
      <c r="R91" s="250" t="str">
        <f>IF('Parade Entries'!$E96="Charity",'Parade Entries'!R96,"")</f>
        <v/>
      </c>
      <c r="S91" s="294" t="str">
        <f>IF('Parade Entries'!$E96="Charity",'Parade Entries'!S96,"")</f>
        <v/>
      </c>
      <c r="T91" s="294" t="str">
        <f>IF('Parade Entries'!$E96="Charity",'Parade Entries'!U96,"")</f>
        <v/>
      </c>
      <c r="U91" s="294" t="str">
        <f>IF('Parade Entries'!$E96="Charity",'Parade Entries'!V96,"")</f>
        <v/>
      </c>
      <c r="V91" s="294" t="str">
        <f>IF('Parade Entries'!$E96="Charity",'Parade Entries'!T96,"")</f>
        <v/>
      </c>
      <c r="W91" s="298" t="str">
        <f>IF('Parade Entries'!$E96="Charity",'Parade Entries'!W96,"")</f>
        <v/>
      </c>
      <c r="X91" s="294" t="str">
        <f>IF('Parade Entries'!$E96="Charity",'Parade Entries'!X96,"")</f>
        <v/>
      </c>
      <c r="Y91" s="298" t="str">
        <f>IF('Parade Entries'!$E96="Charity",'Parade Entries'!Y96,"")</f>
        <v/>
      </c>
      <c r="Z91" s="294" t="str">
        <f>IF('Parade Entries'!$E96="Charity",'Parade Entries'!Z96,"")</f>
        <v/>
      </c>
      <c r="AA91" s="298" t="str">
        <f>IF('Parade Entries'!$E96="Charity",'Parade Entries'!AA96,"")</f>
        <v/>
      </c>
      <c r="AB91" s="250" t="str">
        <f>IF('Parade Entries'!$E96="Charity",'Parade Entries'!AB96,"")</f>
        <v/>
      </c>
      <c r="AC91" s="250" t="str">
        <f>IF('Parade Entries'!$E96="Charity",'Parade Entries'!AC96,"")</f>
        <v/>
      </c>
      <c r="AD91" s="250" t="str">
        <f>IF('Parade Entries'!$E96="Charity",'Parade Entries'!AD96,"")</f>
        <v/>
      </c>
    </row>
    <row r="92" spans="2:30" ht="18" x14ac:dyDescent="0.25">
      <c r="B92" s="156" t="str">
        <f>IF('Parade Entries'!$E97="Charity",'Parade Entries'!B97,"")</f>
        <v>Prairieland Punishers</v>
      </c>
      <c r="C92" s="250">
        <f>IF('Parade Entries'!$E97="Charity",'Parade Entries'!C97,"")</f>
        <v>46074</v>
      </c>
      <c r="D92" s="250">
        <f>IF('Parade Entries'!$E97="Charity",'Parade Entries'!D97,"")</f>
        <v>0</v>
      </c>
      <c r="E92" s="250" t="str">
        <f>IF('Parade Entries'!$E97="Charity",'Parade Entries'!E97,"")</f>
        <v>Charity</v>
      </c>
      <c r="F92" s="250" t="str">
        <f>IF('Parade Entries'!$E97="Charity",'Parade Entries'!F97,"")</f>
        <v>Jason</v>
      </c>
      <c r="G92" s="250" t="str">
        <f>IF('Parade Entries'!$E97="Charity",'Parade Entries'!G97,"")</f>
        <v>Lindsey</v>
      </c>
      <c r="H92" s="250" t="str">
        <f>IF('Parade Entries'!$E97="Charity",'Parade Entries'!H97,"")</f>
        <v>j.recipie@gmail.com</v>
      </c>
      <c r="I92" s="292">
        <f>IF('Parade Entries'!$E97="Charity",'Parade Entries'!I97,"")</f>
        <v>2179536910</v>
      </c>
      <c r="J92" s="250" t="str">
        <f>IF('Parade Entries'!$E97="Charity",'Parade Entries'!J97,"")</f>
        <v>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v>
      </c>
      <c r="K92" s="250">
        <f>IF('Parade Entries'!$E97="Charity",'Parade Entries'!K97,"")</f>
        <v>20</v>
      </c>
      <c r="L92" s="250">
        <f>IF('Parade Entries'!$E97="Charity",'Parade Entries'!L97,"")</f>
        <v>0</v>
      </c>
      <c r="M92" s="293" t="str">
        <f>IF('Parade Entries'!$E97="Charity",'Parade Entries'!M97,"")</f>
        <v>No</v>
      </c>
      <c r="N92" s="250" t="str">
        <f>IF('Parade Entries'!$E97="Charity",'Parade Entries'!N97,"")</f>
        <v>No</v>
      </c>
      <c r="O92" s="250">
        <f>IF('Parade Entries'!$E97="Charity",'Parade Entries'!O97,"")</f>
        <v>1</v>
      </c>
      <c r="P92" s="250">
        <f>IF('Parade Entries'!$E97="Charity",'Parade Entries'!P97,"")</f>
        <v>0</v>
      </c>
      <c r="Q92" s="250" t="str">
        <f>IF('Parade Entries'!$E97="Charity",'Parade Entries'!Q97,"")</f>
        <v>2009 Blue Chevy Colorado</v>
      </c>
      <c r="R92" s="250" t="str">
        <f>IF('Parade Entries'!$E97="Charity",'Parade Entries'!R97,"")</f>
        <v>Check</v>
      </c>
      <c r="S92" s="294">
        <f>IF('Parade Entries'!$E97="Charity",'Parade Entries'!S97,"")</f>
        <v>50</v>
      </c>
      <c r="T92" s="294" t="str">
        <f>IF('Parade Entries'!$E97="Charity",'Parade Entries'!U97,"")</f>
        <v/>
      </c>
      <c r="U92" s="294">
        <f>IF('Parade Entries'!$E97="Charity",'Parade Entries'!V97,"")</f>
        <v>0</v>
      </c>
      <c r="V92" s="294">
        <f>IF('Parade Entries'!$E97="Charity",'Parade Entries'!T97,"")</f>
        <v>0</v>
      </c>
      <c r="W92" s="298" t="str">
        <f>IF('Parade Entries'!$E97="Charity",'Parade Entries'!W97,"")</f>
        <v/>
      </c>
      <c r="X92" s="294">
        <f>IF('Parade Entries'!$E97="Charity",'Parade Entries'!X97,"")</f>
        <v>0</v>
      </c>
      <c r="Y92" s="298" t="str">
        <f>IF('Parade Entries'!$E97="Charity",'Parade Entries'!Y97,"")</f>
        <v/>
      </c>
      <c r="Z92" s="294">
        <f>IF('Parade Entries'!$E97="Charity",'Parade Entries'!Z97,"")</f>
        <v>0</v>
      </c>
      <c r="AA92" s="298">
        <f>IF('Parade Entries'!$E97="Charity",'Parade Entries'!AA97,"")</f>
        <v>0</v>
      </c>
      <c r="AB92" s="250" t="str">
        <f>IF('Parade Entries'!$E97="Charity",'Parade Entries'!AB97,"")</f>
        <v>Jason Lindsey</v>
      </c>
      <c r="AC92" s="250">
        <f>IF('Parade Entries'!$E97="Charity",'Parade Entries'!AC97,"")</f>
        <v>0</v>
      </c>
      <c r="AD92" s="250">
        <f>IF('Parade Entries'!$E97="Charity",'Parade Entries'!AD97,"")</f>
        <v>50</v>
      </c>
    </row>
    <row r="93" spans="2:30" ht="18" x14ac:dyDescent="0.25">
      <c r="B93" s="156" t="str">
        <f>IF('Parade Entries'!$E98="Charity",'Parade Entries'!B98,"")</f>
        <v/>
      </c>
      <c r="C93" s="250" t="str">
        <f>IF('Parade Entries'!$E98="Charity",'Parade Entries'!C98,"")</f>
        <v/>
      </c>
      <c r="D93" s="250" t="str">
        <f>IF('Parade Entries'!$E98="Charity",'Parade Entries'!D98,"")</f>
        <v/>
      </c>
      <c r="E93" s="250" t="str">
        <f>IF('Parade Entries'!$E98="Charity",'Parade Entries'!E98,"")</f>
        <v/>
      </c>
      <c r="F93" s="250" t="str">
        <f>IF('Parade Entries'!$E98="Charity",'Parade Entries'!F98,"")</f>
        <v/>
      </c>
      <c r="G93" s="250" t="str">
        <f>IF('Parade Entries'!$E98="Charity",'Parade Entries'!G98,"")</f>
        <v/>
      </c>
      <c r="H93" s="250" t="str">
        <f>IF('Parade Entries'!$E98="Charity",'Parade Entries'!H98,"")</f>
        <v/>
      </c>
      <c r="I93" s="292" t="str">
        <f>IF('Parade Entries'!$E98="Charity",'Parade Entries'!I98,"")</f>
        <v/>
      </c>
      <c r="J93" s="250" t="str">
        <f>IF('Parade Entries'!$E98="Charity",'Parade Entries'!J98,"")</f>
        <v/>
      </c>
      <c r="K93" s="250" t="str">
        <f>IF('Parade Entries'!$E98="Charity",'Parade Entries'!K98,"")</f>
        <v/>
      </c>
      <c r="L93" s="250" t="str">
        <f>IF('Parade Entries'!$E98="Charity",'Parade Entries'!L98,"")</f>
        <v/>
      </c>
      <c r="M93" s="293" t="str">
        <f>IF('Parade Entries'!$E98="Charity",'Parade Entries'!M98,"")</f>
        <v/>
      </c>
      <c r="N93" s="250" t="str">
        <f>IF('Parade Entries'!$E98="Charity",'Parade Entries'!N98,"")</f>
        <v/>
      </c>
      <c r="O93" s="250" t="str">
        <f>IF('Parade Entries'!$E98="Charity",'Parade Entries'!O98,"")</f>
        <v/>
      </c>
      <c r="P93" s="250" t="str">
        <f>IF('Parade Entries'!$E98="Charity",'Parade Entries'!P98,"")</f>
        <v/>
      </c>
      <c r="Q93" s="250" t="str">
        <f>IF('Parade Entries'!$E98="Charity",'Parade Entries'!Q98,"")</f>
        <v/>
      </c>
      <c r="R93" s="250" t="str">
        <f>IF('Parade Entries'!$E98="Charity",'Parade Entries'!R98,"")</f>
        <v/>
      </c>
      <c r="S93" s="294" t="str">
        <f>IF('Parade Entries'!$E98="Charity",'Parade Entries'!S98,"")</f>
        <v/>
      </c>
      <c r="T93" s="294" t="str">
        <f>IF('Parade Entries'!$E98="Charity",'Parade Entries'!U98,"")</f>
        <v/>
      </c>
      <c r="U93" s="294" t="str">
        <f>IF('Parade Entries'!$E98="Charity",'Parade Entries'!V98,"")</f>
        <v/>
      </c>
      <c r="V93" s="294" t="str">
        <f>IF('Parade Entries'!$E98="Charity",'Parade Entries'!T98,"")</f>
        <v/>
      </c>
      <c r="W93" s="298" t="str">
        <f>IF('Parade Entries'!$E98="Charity",'Parade Entries'!W98,"")</f>
        <v/>
      </c>
      <c r="X93" s="294" t="str">
        <f>IF('Parade Entries'!$E98="Charity",'Parade Entries'!X98,"")</f>
        <v/>
      </c>
      <c r="Y93" s="298" t="str">
        <f>IF('Parade Entries'!$E98="Charity",'Parade Entries'!Y98,"")</f>
        <v/>
      </c>
      <c r="Z93" s="294" t="str">
        <f>IF('Parade Entries'!$E98="Charity",'Parade Entries'!Z98,"")</f>
        <v/>
      </c>
      <c r="AA93" s="298" t="str">
        <f>IF('Parade Entries'!$E98="Charity",'Parade Entries'!AA98,"")</f>
        <v/>
      </c>
      <c r="AB93" s="250" t="str">
        <f>IF('Parade Entries'!$E98="Charity",'Parade Entries'!AB98,"")</f>
        <v/>
      </c>
      <c r="AC93" s="250" t="str">
        <f>IF('Parade Entries'!$E98="Charity",'Parade Entries'!AC98,"")</f>
        <v/>
      </c>
      <c r="AD93" s="250" t="str">
        <f>IF('Parade Entries'!$E98="Charity",'Parade Entries'!AD98,"")</f>
        <v/>
      </c>
    </row>
    <row r="94" spans="2:30" ht="18" x14ac:dyDescent="0.25">
      <c r="B94" s="156" t="str">
        <f>IF('Parade Entries'!$E99="Charity",'Parade Entries'!B99,"")</f>
        <v/>
      </c>
      <c r="C94" s="250" t="str">
        <f>IF('Parade Entries'!$E99="Charity",'Parade Entries'!C99,"")</f>
        <v/>
      </c>
      <c r="D94" s="250" t="str">
        <f>IF('Parade Entries'!$E99="Charity",'Parade Entries'!D99,"")</f>
        <v/>
      </c>
      <c r="E94" s="250" t="str">
        <f>IF('Parade Entries'!$E99="Charity",'Parade Entries'!E99,"")</f>
        <v/>
      </c>
      <c r="F94" s="250" t="str">
        <f>IF('Parade Entries'!$E99="Charity",'Parade Entries'!F99,"")</f>
        <v/>
      </c>
      <c r="G94" s="250" t="str">
        <f>IF('Parade Entries'!$E99="Charity",'Parade Entries'!G99,"")</f>
        <v/>
      </c>
      <c r="H94" s="250" t="str">
        <f>IF('Parade Entries'!$E99="Charity",'Parade Entries'!H99,"")</f>
        <v/>
      </c>
      <c r="I94" s="292" t="str">
        <f>IF('Parade Entries'!$E99="Charity",'Parade Entries'!I99,"")</f>
        <v/>
      </c>
      <c r="J94" s="250" t="str">
        <f>IF('Parade Entries'!$E99="Charity",'Parade Entries'!J99,"")</f>
        <v/>
      </c>
      <c r="K94" s="250" t="str">
        <f>IF('Parade Entries'!$E99="Charity",'Parade Entries'!K99,"")</f>
        <v/>
      </c>
      <c r="L94" s="250" t="str">
        <f>IF('Parade Entries'!$E99="Charity",'Parade Entries'!L99,"")</f>
        <v/>
      </c>
      <c r="M94" s="293" t="str">
        <f>IF('Parade Entries'!$E99="Charity",'Parade Entries'!M99,"")</f>
        <v/>
      </c>
      <c r="N94" s="250" t="str">
        <f>IF('Parade Entries'!$E99="Charity",'Parade Entries'!N99,"")</f>
        <v/>
      </c>
      <c r="O94" s="250" t="str">
        <f>IF('Parade Entries'!$E99="Charity",'Parade Entries'!O99,"")</f>
        <v/>
      </c>
      <c r="P94" s="250" t="str">
        <f>IF('Parade Entries'!$E99="Charity",'Parade Entries'!P99,"")</f>
        <v/>
      </c>
      <c r="Q94" s="250" t="str">
        <f>IF('Parade Entries'!$E99="Charity",'Parade Entries'!Q99,"")</f>
        <v/>
      </c>
      <c r="R94" s="250" t="str">
        <f>IF('Parade Entries'!$E99="Charity",'Parade Entries'!R99,"")</f>
        <v/>
      </c>
      <c r="S94" s="294" t="str">
        <f>IF('Parade Entries'!$E99="Charity",'Parade Entries'!S99,"")</f>
        <v/>
      </c>
      <c r="T94" s="294" t="str">
        <f>IF('Parade Entries'!$E99="Charity",'Parade Entries'!U99,"")</f>
        <v/>
      </c>
      <c r="U94" s="294" t="str">
        <f>IF('Parade Entries'!$E99="Charity",'Parade Entries'!V99,"")</f>
        <v/>
      </c>
      <c r="V94" s="294" t="str">
        <f>IF('Parade Entries'!$E99="Charity",'Parade Entries'!T99,"")</f>
        <v/>
      </c>
      <c r="W94" s="298" t="str">
        <f>IF('Parade Entries'!$E99="Charity",'Parade Entries'!W99,"")</f>
        <v/>
      </c>
      <c r="X94" s="294" t="str">
        <f>IF('Parade Entries'!$E99="Charity",'Parade Entries'!X99,"")</f>
        <v/>
      </c>
      <c r="Y94" s="298" t="str">
        <f>IF('Parade Entries'!$E99="Charity",'Parade Entries'!Y99,"")</f>
        <v/>
      </c>
      <c r="Z94" s="294" t="str">
        <f>IF('Parade Entries'!$E99="Charity",'Parade Entries'!Z99,"")</f>
        <v/>
      </c>
      <c r="AA94" s="298" t="str">
        <f>IF('Parade Entries'!$E99="Charity",'Parade Entries'!AA99,"")</f>
        <v/>
      </c>
      <c r="AB94" s="250" t="str">
        <f>IF('Parade Entries'!$E99="Charity",'Parade Entries'!AB99,"")</f>
        <v/>
      </c>
      <c r="AC94" s="250" t="str">
        <f>IF('Parade Entries'!$E99="Charity",'Parade Entries'!AC99,"")</f>
        <v/>
      </c>
      <c r="AD94" s="250" t="str">
        <f>IF('Parade Entries'!$E99="Charity",'Parade Entries'!AD99,"")</f>
        <v/>
      </c>
    </row>
    <row r="95" spans="2:30" ht="18" x14ac:dyDescent="0.25">
      <c r="B95" s="156" t="str">
        <f>IF('Parade Entries'!$E100="Charity",'Parade Entries'!B100,"")</f>
        <v/>
      </c>
      <c r="C95" s="250" t="str">
        <f>IF('Parade Entries'!$E100="Charity",'Parade Entries'!C100,"")</f>
        <v/>
      </c>
      <c r="D95" s="250" t="str">
        <f>IF('Parade Entries'!$E100="Charity",'Parade Entries'!D100,"")</f>
        <v/>
      </c>
      <c r="E95" s="250" t="str">
        <f>IF('Parade Entries'!$E100="Charity",'Parade Entries'!E100,"")</f>
        <v/>
      </c>
      <c r="F95" s="250" t="str">
        <f>IF('Parade Entries'!$E100="Charity",'Parade Entries'!F100,"")</f>
        <v/>
      </c>
      <c r="G95" s="250" t="str">
        <f>IF('Parade Entries'!$E100="Charity",'Parade Entries'!G100,"")</f>
        <v/>
      </c>
      <c r="H95" s="250" t="str">
        <f>IF('Parade Entries'!$E100="Charity",'Parade Entries'!H100,"")</f>
        <v/>
      </c>
      <c r="I95" s="292" t="str">
        <f>IF('Parade Entries'!$E100="Charity",'Parade Entries'!I100,"")</f>
        <v/>
      </c>
      <c r="J95" s="250" t="str">
        <f>IF('Parade Entries'!$E100="Charity",'Parade Entries'!J100,"")</f>
        <v/>
      </c>
      <c r="K95" s="250" t="str">
        <f>IF('Parade Entries'!$E100="Charity",'Parade Entries'!K100,"")</f>
        <v/>
      </c>
      <c r="L95" s="250" t="str">
        <f>IF('Parade Entries'!$E100="Charity",'Parade Entries'!L100,"")</f>
        <v/>
      </c>
      <c r="M95" s="293" t="str">
        <f>IF('Parade Entries'!$E100="Charity",'Parade Entries'!M100,"")</f>
        <v/>
      </c>
      <c r="N95" s="250" t="str">
        <f>IF('Parade Entries'!$E100="Charity",'Parade Entries'!N100,"")</f>
        <v/>
      </c>
      <c r="O95" s="250" t="str">
        <f>IF('Parade Entries'!$E100="Charity",'Parade Entries'!O100,"")</f>
        <v/>
      </c>
      <c r="P95" s="250" t="str">
        <f>IF('Parade Entries'!$E100="Charity",'Parade Entries'!P100,"")</f>
        <v/>
      </c>
      <c r="Q95" s="250" t="str">
        <f>IF('Parade Entries'!$E100="Charity",'Parade Entries'!Q100,"")</f>
        <v/>
      </c>
      <c r="R95" s="250" t="str">
        <f>IF('Parade Entries'!$E100="Charity",'Parade Entries'!R100,"")</f>
        <v/>
      </c>
      <c r="S95" s="294" t="str">
        <f>IF('Parade Entries'!$E100="Charity",'Parade Entries'!S100,"")</f>
        <v/>
      </c>
      <c r="T95" s="294" t="str">
        <f>IF('Parade Entries'!$E100="Charity",'Parade Entries'!U100,"")</f>
        <v/>
      </c>
      <c r="U95" s="294" t="str">
        <f>IF('Parade Entries'!$E100="Charity",'Parade Entries'!V100,"")</f>
        <v/>
      </c>
      <c r="V95" s="294" t="str">
        <f>IF('Parade Entries'!$E100="Charity",'Parade Entries'!T100,"")</f>
        <v/>
      </c>
      <c r="W95" s="298" t="str">
        <f>IF('Parade Entries'!$E100="Charity",'Parade Entries'!W100,"")</f>
        <v/>
      </c>
      <c r="X95" s="294" t="str">
        <f>IF('Parade Entries'!$E100="Charity",'Parade Entries'!X100,"")</f>
        <v/>
      </c>
      <c r="Y95" s="298" t="str">
        <f>IF('Parade Entries'!$E100="Charity",'Parade Entries'!Y100,"")</f>
        <v/>
      </c>
      <c r="Z95" s="294" t="str">
        <f>IF('Parade Entries'!$E100="Charity",'Parade Entries'!Z100,"")</f>
        <v/>
      </c>
      <c r="AA95" s="298" t="str">
        <f>IF('Parade Entries'!$E100="Charity",'Parade Entries'!AA100,"")</f>
        <v/>
      </c>
      <c r="AB95" s="250" t="str">
        <f>IF('Parade Entries'!$E100="Charity",'Parade Entries'!AB100,"")</f>
        <v/>
      </c>
      <c r="AC95" s="250" t="str">
        <f>IF('Parade Entries'!$E100="Charity",'Parade Entries'!AC100,"")</f>
        <v/>
      </c>
      <c r="AD95" s="250" t="str">
        <f>IF('Parade Entries'!$E100="Charity",'Parade Entries'!AD100,"")</f>
        <v/>
      </c>
    </row>
    <row r="96" spans="2:30" ht="18" x14ac:dyDescent="0.25">
      <c r="B96" s="156" t="str">
        <f>IF('Parade Entries'!$E101="Charity",'Parade Entries'!B101,"")</f>
        <v/>
      </c>
      <c r="C96" s="250" t="str">
        <f>IF('Parade Entries'!$E101="Charity",'Parade Entries'!C101,"")</f>
        <v/>
      </c>
      <c r="D96" s="250" t="str">
        <f>IF('Parade Entries'!$E101="Charity",'Parade Entries'!D101,"")</f>
        <v/>
      </c>
      <c r="E96" s="250" t="str">
        <f>IF('Parade Entries'!$E101="Charity",'Parade Entries'!E101,"")</f>
        <v/>
      </c>
      <c r="F96" s="250" t="str">
        <f>IF('Parade Entries'!$E101="Charity",'Parade Entries'!F101,"")</f>
        <v/>
      </c>
      <c r="G96" s="250" t="str">
        <f>IF('Parade Entries'!$E101="Charity",'Parade Entries'!G101,"")</f>
        <v/>
      </c>
      <c r="H96" s="250" t="str">
        <f>IF('Parade Entries'!$E101="Charity",'Parade Entries'!H101,"")</f>
        <v/>
      </c>
      <c r="I96" s="292" t="str">
        <f>IF('Parade Entries'!$E101="Charity",'Parade Entries'!I101,"")</f>
        <v/>
      </c>
      <c r="J96" s="250" t="str">
        <f>IF('Parade Entries'!$E101="Charity",'Parade Entries'!J101,"")</f>
        <v/>
      </c>
      <c r="K96" s="250" t="str">
        <f>IF('Parade Entries'!$E101="Charity",'Parade Entries'!K101,"")</f>
        <v/>
      </c>
      <c r="L96" s="250" t="str">
        <f>IF('Parade Entries'!$E101="Charity",'Parade Entries'!L101,"")</f>
        <v/>
      </c>
      <c r="M96" s="293" t="str">
        <f>IF('Parade Entries'!$E101="Charity",'Parade Entries'!M101,"")</f>
        <v/>
      </c>
      <c r="N96" s="250" t="str">
        <f>IF('Parade Entries'!$E101="Charity",'Parade Entries'!N101,"")</f>
        <v/>
      </c>
      <c r="O96" s="250" t="str">
        <f>IF('Parade Entries'!$E101="Charity",'Parade Entries'!O101,"")</f>
        <v/>
      </c>
      <c r="P96" s="250" t="str">
        <f>IF('Parade Entries'!$E101="Charity",'Parade Entries'!P101,"")</f>
        <v/>
      </c>
      <c r="Q96" s="250" t="str">
        <f>IF('Parade Entries'!$E101="Charity",'Parade Entries'!Q101,"")</f>
        <v/>
      </c>
      <c r="R96" s="250" t="str">
        <f>IF('Parade Entries'!$E101="Charity",'Parade Entries'!R101,"")</f>
        <v/>
      </c>
      <c r="S96" s="294" t="str">
        <f>IF('Parade Entries'!$E101="Charity",'Parade Entries'!S101,"")</f>
        <v/>
      </c>
      <c r="T96" s="294" t="str">
        <f>IF('Parade Entries'!$E101="Charity",'Parade Entries'!U101,"")</f>
        <v/>
      </c>
      <c r="U96" s="294" t="str">
        <f>IF('Parade Entries'!$E101="Charity",'Parade Entries'!V101,"")</f>
        <v/>
      </c>
      <c r="V96" s="294" t="str">
        <f>IF('Parade Entries'!$E101="Charity",'Parade Entries'!T101,"")</f>
        <v/>
      </c>
      <c r="W96" s="298" t="str">
        <f>IF('Parade Entries'!$E101="Charity",'Parade Entries'!W101,"")</f>
        <v/>
      </c>
      <c r="X96" s="294" t="str">
        <f>IF('Parade Entries'!$E101="Charity",'Parade Entries'!X101,"")</f>
        <v/>
      </c>
      <c r="Y96" s="298" t="str">
        <f>IF('Parade Entries'!$E101="Charity",'Parade Entries'!Y101,"")</f>
        <v/>
      </c>
      <c r="Z96" s="294" t="str">
        <f>IF('Parade Entries'!$E101="Charity",'Parade Entries'!Z101,"")</f>
        <v/>
      </c>
      <c r="AA96" s="298" t="str">
        <f>IF('Parade Entries'!$E101="Charity",'Parade Entries'!AA101,"")</f>
        <v/>
      </c>
      <c r="AB96" s="250" t="str">
        <f>IF('Parade Entries'!$E101="Charity",'Parade Entries'!AB101,"")</f>
        <v/>
      </c>
      <c r="AC96" s="250" t="str">
        <f>IF('Parade Entries'!$E101="Charity",'Parade Entries'!AC101,"")</f>
        <v/>
      </c>
      <c r="AD96" s="250" t="str">
        <f>IF('Parade Entries'!$E101="Charity",'Parade Entries'!AD101,"")</f>
        <v/>
      </c>
    </row>
    <row r="97" spans="1:30" ht="18" x14ac:dyDescent="0.25">
      <c r="B97" s="156" t="str">
        <f>IF('Parade Entries'!$E102="Charity",'Parade Entries'!B102,"")</f>
        <v/>
      </c>
      <c r="C97" s="250" t="str">
        <f>IF('Parade Entries'!$E102="Charity",'Parade Entries'!C102,"")</f>
        <v/>
      </c>
      <c r="D97" s="250" t="str">
        <f>IF('Parade Entries'!$E102="Charity",'Parade Entries'!D102,"")</f>
        <v/>
      </c>
      <c r="E97" s="250" t="str">
        <f>IF('Parade Entries'!$E102="Charity",'Parade Entries'!E102,"")</f>
        <v/>
      </c>
      <c r="F97" s="250" t="str">
        <f>IF('Parade Entries'!$E102="Charity",'Parade Entries'!F102,"")</f>
        <v/>
      </c>
      <c r="G97" s="250" t="str">
        <f>IF('Parade Entries'!$E102="Charity",'Parade Entries'!G102,"")</f>
        <v/>
      </c>
      <c r="H97" s="250" t="str">
        <f>IF('Parade Entries'!$E102="Charity",'Parade Entries'!H102,"")</f>
        <v/>
      </c>
      <c r="I97" s="292" t="str">
        <f>IF('Parade Entries'!$E102="Charity",'Parade Entries'!I102,"")</f>
        <v/>
      </c>
      <c r="J97" s="250" t="str">
        <f>IF('Parade Entries'!$E102="Charity",'Parade Entries'!J102,"")</f>
        <v/>
      </c>
      <c r="K97" s="250" t="str">
        <f>IF('Parade Entries'!$E102="Charity",'Parade Entries'!K102,"")</f>
        <v/>
      </c>
      <c r="L97" s="250" t="str">
        <f>IF('Parade Entries'!$E102="Charity",'Parade Entries'!L102,"")</f>
        <v/>
      </c>
      <c r="M97" s="293" t="str">
        <f>IF('Parade Entries'!$E102="Charity",'Parade Entries'!M102,"")</f>
        <v/>
      </c>
      <c r="N97" s="250" t="str">
        <f>IF('Parade Entries'!$E102="Charity",'Parade Entries'!N102,"")</f>
        <v/>
      </c>
      <c r="O97" s="250" t="str">
        <f>IF('Parade Entries'!$E102="Charity",'Parade Entries'!O102,"")</f>
        <v/>
      </c>
      <c r="P97" s="250" t="str">
        <f>IF('Parade Entries'!$E102="Charity",'Parade Entries'!P102,"")</f>
        <v/>
      </c>
      <c r="Q97" s="250" t="str">
        <f>IF('Parade Entries'!$E102="Charity",'Parade Entries'!Q102,"")</f>
        <v/>
      </c>
      <c r="R97" s="250" t="str">
        <f>IF('Parade Entries'!$E102="Charity",'Parade Entries'!R102,"")</f>
        <v/>
      </c>
      <c r="S97" s="294" t="str">
        <f>IF('Parade Entries'!$E102="Charity",'Parade Entries'!S102,"")</f>
        <v/>
      </c>
      <c r="T97" s="294" t="str">
        <f>IF('Parade Entries'!$E102="Charity",'Parade Entries'!U102,"")</f>
        <v/>
      </c>
      <c r="U97" s="294" t="str">
        <f>IF('Parade Entries'!$E102="Charity",'Parade Entries'!V102,"")</f>
        <v/>
      </c>
      <c r="V97" s="294" t="str">
        <f>IF('Parade Entries'!$E102="Charity",'Parade Entries'!T102,"")</f>
        <v/>
      </c>
      <c r="W97" s="298" t="str">
        <f>IF('Parade Entries'!$E102="Charity",'Parade Entries'!W102,"")</f>
        <v/>
      </c>
      <c r="X97" s="294" t="str">
        <f>IF('Parade Entries'!$E102="Charity",'Parade Entries'!X102,"")</f>
        <v/>
      </c>
      <c r="Y97" s="298" t="str">
        <f>IF('Parade Entries'!$E102="Charity",'Parade Entries'!Y102,"")</f>
        <v/>
      </c>
      <c r="Z97" s="294" t="str">
        <f>IF('Parade Entries'!$E102="Charity",'Parade Entries'!Z102,"")</f>
        <v/>
      </c>
      <c r="AA97" s="298" t="str">
        <f>IF('Parade Entries'!$E102="Charity",'Parade Entries'!AA102,"")</f>
        <v/>
      </c>
      <c r="AB97" s="250" t="str">
        <f>IF('Parade Entries'!$E102="Charity",'Parade Entries'!AB102,"")</f>
        <v/>
      </c>
      <c r="AC97" s="250" t="str">
        <f>IF('Parade Entries'!$E102="Charity",'Parade Entries'!AC102,"")</f>
        <v/>
      </c>
      <c r="AD97" s="250" t="str">
        <f>IF('Parade Entries'!$E102="Charity",'Parade Entries'!AD102,"")</f>
        <v/>
      </c>
    </row>
    <row r="98" spans="1:30" ht="18" x14ac:dyDescent="0.25">
      <c r="B98" s="156" t="str">
        <f>IF('Parade Entries'!$E103="Charity",'Parade Entries'!B103,"")</f>
        <v/>
      </c>
      <c r="C98" s="250" t="str">
        <f>IF('Parade Entries'!$E103="Charity",'Parade Entries'!C103,"")</f>
        <v/>
      </c>
      <c r="D98" s="250" t="str">
        <f>IF('Parade Entries'!$E103="Charity",'Parade Entries'!D103,"")</f>
        <v/>
      </c>
      <c r="E98" s="250" t="str">
        <f>IF('Parade Entries'!$E103="Charity",'Parade Entries'!E103,"")</f>
        <v/>
      </c>
      <c r="F98" s="250" t="str">
        <f>IF('Parade Entries'!$E103="Charity",'Parade Entries'!F103,"")</f>
        <v/>
      </c>
      <c r="G98" s="250" t="str">
        <f>IF('Parade Entries'!$E103="Charity",'Parade Entries'!G103,"")</f>
        <v/>
      </c>
      <c r="H98" s="250" t="str">
        <f>IF('Parade Entries'!$E103="Charity",'Parade Entries'!H103,"")</f>
        <v/>
      </c>
      <c r="I98" s="292" t="str">
        <f>IF('Parade Entries'!$E103="Charity",'Parade Entries'!I103,"")</f>
        <v/>
      </c>
      <c r="J98" s="250" t="str">
        <f>IF('Parade Entries'!$E103="Charity",'Parade Entries'!J103,"")</f>
        <v/>
      </c>
      <c r="K98" s="250" t="str">
        <f>IF('Parade Entries'!$E103="Charity",'Parade Entries'!K103,"")</f>
        <v/>
      </c>
      <c r="L98" s="250" t="str">
        <f>IF('Parade Entries'!$E103="Charity",'Parade Entries'!L103,"")</f>
        <v/>
      </c>
      <c r="M98" s="293" t="str">
        <f>IF('Parade Entries'!$E103="Charity",'Parade Entries'!M103,"")</f>
        <v/>
      </c>
      <c r="N98" s="250" t="str">
        <f>IF('Parade Entries'!$E103="Charity",'Parade Entries'!N103,"")</f>
        <v/>
      </c>
      <c r="O98" s="250" t="str">
        <f>IF('Parade Entries'!$E103="Charity",'Parade Entries'!O103,"")</f>
        <v/>
      </c>
      <c r="P98" s="250" t="str">
        <f>IF('Parade Entries'!$E103="Charity",'Parade Entries'!P103,"")</f>
        <v/>
      </c>
      <c r="Q98" s="250" t="str">
        <f>IF('Parade Entries'!$E103="Charity",'Parade Entries'!Q103,"")</f>
        <v/>
      </c>
      <c r="R98" s="250" t="str">
        <f>IF('Parade Entries'!$E103="Charity",'Parade Entries'!R103,"")</f>
        <v/>
      </c>
      <c r="S98" s="294" t="str">
        <f>IF('Parade Entries'!$E103="Charity",'Parade Entries'!S103,"")</f>
        <v/>
      </c>
      <c r="T98" s="294" t="str">
        <f>IF('Parade Entries'!$E103="Charity",'Parade Entries'!U103,"")</f>
        <v/>
      </c>
      <c r="U98" s="294" t="str">
        <f>IF('Parade Entries'!$E103="Charity",'Parade Entries'!V103,"")</f>
        <v/>
      </c>
      <c r="V98" s="294" t="str">
        <f>IF('Parade Entries'!$E103="Charity",'Parade Entries'!T103,"")</f>
        <v/>
      </c>
      <c r="W98" s="298" t="str">
        <f>IF('Parade Entries'!$E103="Charity",'Parade Entries'!W103,"")</f>
        <v/>
      </c>
      <c r="X98" s="294" t="str">
        <f>IF('Parade Entries'!$E103="Charity",'Parade Entries'!X103,"")</f>
        <v/>
      </c>
      <c r="Y98" s="298" t="str">
        <f>IF('Parade Entries'!$E103="Charity",'Parade Entries'!Y103,"")</f>
        <v/>
      </c>
      <c r="Z98" s="294" t="str">
        <f>IF('Parade Entries'!$E103="Charity",'Parade Entries'!Z103,"")</f>
        <v/>
      </c>
      <c r="AA98" s="298" t="str">
        <f>IF('Parade Entries'!$E103="Charity",'Parade Entries'!AA103,"")</f>
        <v/>
      </c>
      <c r="AB98" s="250" t="str">
        <f>IF('Parade Entries'!$E103="Charity",'Parade Entries'!AB103,"")</f>
        <v/>
      </c>
      <c r="AC98" s="250" t="str">
        <f>IF('Parade Entries'!$E103="Charity",'Parade Entries'!AC103,"")</f>
        <v/>
      </c>
      <c r="AD98" s="250" t="str">
        <f>IF('Parade Entries'!$E103="Charity",'Parade Entries'!AD103,"")</f>
        <v/>
      </c>
    </row>
    <row r="99" spans="1:30" ht="18" x14ac:dyDescent="0.25">
      <c r="B99" s="156" t="str">
        <f>IF('Parade Entries'!$E104="Charity",'Parade Entries'!B104,"")</f>
        <v/>
      </c>
      <c r="C99" s="250" t="str">
        <f>IF('Parade Entries'!$E104="Charity",'Parade Entries'!C104,"")</f>
        <v/>
      </c>
      <c r="D99" s="250" t="str">
        <f>IF('Parade Entries'!$E104="Charity",'Parade Entries'!D104,"")</f>
        <v/>
      </c>
      <c r="E99" s="250" t="str">
        <f>IF('Parade Entries'!$E104="Charity",'Parade Entries'!E104,"")</f>
        <v/>
      </c>
      <c r="F99" s="250" t="str">
        <f>IF('Parade Entries'!$E104="Charity",'Parade Entries'!F104,"")</f>
        <v/>
      </c>
      <c r="G99" s="250" t="str">
        <f>IF('Parade Entries'!$E104="Charity",'Parade Entries'!G104,"")</f>
        <v/>
      </c>
      <c r="H99" s="250" t="str">
        <f>IF('Parade Entries'!$E104="Charity",'Parade Entries'!H104,"")</f>
        <v/>
      </c>
      <c r="I99" s="292" t="str">
        <f>IF('Parade Entries'!$E104="Charity",'Parade Entries'!I104,"")</f>
        <v/>
      </c>
      <c r="J99" s="250" t="str">
        <f>IF('Parade Entries'!$E104="Charity",'Parade Entries'!J104,"")</f>
        <v/>
      </c>
      <c r="K99" s="250" t="str">
        <f>IF('Parade Entries'!$E104="Charity",'Parade Entries'!K104,"")</f>
        <v/>
      </c>
      <c r="L99" s="250" t="str">
        <f>IF('Parade Entries'!$E104="Charity",'Parade Entries'!L104,"")</f>
        <v/>
      </c>
      <c r="M99" s="293" t="str">
        <f>IF('Parade Entries'!$E104="Charity",'Parade Entries'!M104,"")</f>
        <v/>
      </c>
      <c r="N99" s="250" t="str">
        <f>IF('Parade Entries'!$E104="Charity",'Parade Entries'!N104,"")</f>
        <v/>
      </c>
      <c r="O99" s="250" t="str">
        <f>IF('Parade Entries'!$E104="Charity",'Parade Entries'!O104,"")</f>
        <v/>
      </c>
      <c r="P99" s="250" t="str">
        <f>IF('Parade Entries'!$E104="Charity",'Parade Entries'!P104,"")</f>
        <v/>
      </c>
      <c r="Q99" s="250" t="str">
        <f>IF('Parade Entries'!$E104="Charity",'Parade Entries'!Q104,"")</f>
        <v/>
      </c>
      <c r="R99" s="250" t="str">
        <f>IF('Parade Entries'!$E104="Charity",'Parade Entries'!R104,"")</f>
        <v/>
      </c>
      <c r="S99" s="294" t="str">
        <f>IF('Parade Entries'!$E104="Charity",'Parade Entries'!S104,"")</f>
        <v/>
      </c>
      <c r="T99" s="294" t="str">
        <f>IF('Parade Entries'!$E104="Charity",'Parade Entries'!U104,"")</f>
        <v/>
      </c>
      <c r="U99" s="294" t="str">
        <f>IF('Parade Entries'!$E104="Charity",'Parade Entries'!V104,"")</f>
        <v/>
      </c>
      <c r="V99" s="294" t="str">
        <f>IF('Parade Entries'!$E104="Charity",'Parade Entries'!T104,"")</f>
        <v/>
      </c>
      <c r="W99" s="298" t="str">
        <f>IF('Parade Entries'!$E104="Charity",'Parade Entries'!W104,"")</f>
        <v/>
      </c>
      <c r="X99" s="294" t="str">
        <f>IF('Parade Entries'!$E104="Charity",'Parade Entries'!X104,"")</f>
        <v/>
      </c>
      <c r="Y99" s="298" t="str">
        <f>IF('Parade Entries'!$E104="Charity",'Parade Entries'!Y104,"")</f>
        <v/>
      </c>
      <c r="Z99" s="294" t="str">
        <f>IF('Parade Entries'!$E104="Charity",'Parade Entries'!Z104,"")</f>
        <v/>
      </c>
      <c r="AA99" s="298" t="str">
        <f>IF('Parade Entries'!$E104="Charity",'Parade Entries'!AA104,"")</f>
        <v/>
      </c>
      <c r="AB99" s="250" t="str">
        <f>IF('Parade Entries'!$E104="Charity",'Parade Entries'!AB104,"")</f>
        <v/>
      </c>
      <c r="AC99" s="250" t="str">
        <f>IF('Parade Entries'!$E104="Charity",'Parade Entries'!AC104,"")</f>
        <v/>
      </c>
      <c r="AD99" s="250" t="str">
        <f>IF('Parade Entries'!$E104="Charity",'Parade Entries'!AD104,"")</f>
        <v/>
      </c>
    </row>
    <row r="100" spans="1:30" ht="18" x14ac:dyDescent="0.25">
      <c r="B100" s="156" t="str">
        <f>IF('Parade Entries'!$E105="Charity",'Parade Entries'!B105,"")</f>
        <v/>
      </c>
      <c r="C100" s="250" t="str">
        <f>IF('Parade Entries'!$E105="Charity",'Parade Entries'!C105,"")</f>
        <v/>
      </c>
      <c r="D100" s="250" t="str">
        <f>IF('Parade Entries'!$E105="Charity",'Parade Entries'!D105,"")</f>
        <v/>
      </c>
      <c r="E100" s="250" t="str">
        <f>IF('Parade Entries'!$E105="Charity",'Parade Entries'!E105,"")</f>
        <v/>
      </c>
      <c r="F100" s="250" t="str">
        <f>IF('Parade Entries'!$E105="Charity",'Parade Entries'!F105,"")</f>
        <v/>
      </c>
      <c r="G100" s="250" t="str">
        <f>IF('Parade Entries'!$E105="Charity",'Parade Entries'!G105,"")</f>
        <v/>
      </c>
      <c r="H100" s="250" t="str">
        <f>IF('Parade Entries'!$E105="Charity",'Parade Entries'!H105,"")</f>
        <v/>
      </c>
      <c r="I100" s="292" t="str">
        <f>IF('Parade Entries'!$E105="Charity",'Parade Entries'!I105,"")</f>
        <v/>
      </c>
      <c r="J100" s="250" t="str">
        <f>IF('Parade Entries'!$E105="Charity",'Parade Entries'!J105,"")</f>
        <v/>
      </c>
      <c r="K100" s="250" t="str">
        <f>IF('Parade Entries'!$E105="Charity",'Parade Entries'!K105,"")</f>
        <v/>
      </c>
      <c r="L100" s="250" t="str">
        <f>IF('Parade Entries'!$E105="Charity",'Parade Entries'!L105,"")</f>
        <v/>
      </c>
      <c r="M100" s="293" t="str">
        <f>IF('Parade Entries'!$E105="Charity",'Parade Entries'!M105,"")</f>
        <v/>
      </c>
      <c r="N100" s="250" t="str">
        <f>IF('Parade Entries'!$E105="Charity",'Parade Entries'!N105,"")</f>
        <v/>
      </c>
      <c r="O100" s="250" t="str">
        <f>IF('Parade Entries'!$E105="Charity",'Parade Entries'!O105,"")</f>
        <v/>
      </c>
      <c r="P100" s="250" t="str">
        <f>IF('Parade Entries'!$E105="Charity",'Parade Entries'!P105,"")</f>
        <v/>
      </c>
      <c r="Q100" s="250" t="str">
        <f>IF('Parade Entries'!$E105="Charity",'Parade Entries'!Q105,"")</f>
        <v/>
      </c>
      <c r="R100" s="250" t="str">
        <f>IF('Parade Entries'!$E105="Charity",'Parade Entries'!R105,"")</f>
        <v/>
      </c>
      <c r="S100" s="294" t="str">
        <f>IF('Parade Entries'!$E105="Charity",'Parade Entries'!S105,"")</f>
        <v/>
      </c>
      <c r="T100" s="294" t="str">
        <f>IF('Parade Entries'!$E105="Charity",'Parade Entries'!U105,"")</f>
        <v/>
      </c>
      <c r="U100" s="294" t="str">
        <f>IF('Parade Entries'!$E105="Charity",'Parade Entries'!V105,"")</f>
        <v/>
      </c>
      <c r="V100" s="294" t="str">
        <f>IF('Parade Entries'!$E105="Charity",'Parade Entries'!T105,"")</f>
        <v/>
      </c>
      <c r="W100" s="298" t="str">
        <f>IF('Parade Entries'!$E105="Charity",'Parade Entries'!W105,"")</f>
        <v/>
      </c>
      <c r="X100" s="294" t="str">
        <f>IF('Parade Entries'!$E105="Charity",'Parade Entries'!X105,"")</f>
        <v/>
      </c>
      <c r="Y100" s="298" t="str">
        <f>IF('Parade Entries'!$E105="Charity",'Parade Entries'!Y105,"")</f>
        <v/>
      </c>
      <c r="Z100" s="294" t="str">
        <f>IF('Parade Entries'!$E105="Charity",'Parade Entries'!Z105,"")</f>
        <v/>
      </c>
      <c r="AA100" s="298" t="str">
        <f>IF('Parade Entries'!$E105="Charity",'Parade Entries'!AA105,"")</f>
        <v/>
      </c>
      <c r="AB100" s="250" t="str">
        <f>IF('Parade Entries'!$E105="Charity",'Parade Entries'!AB105,"")</f>
        <v/>
      </c>
      <c r="AC100" s="250" t="str">
        <f>IF('Parade Entries'!$E105="Charity",'Parade Entries'!AC105,"")</f>
        <v/>
      </c>
      <c r="AD100" s="250" t="str">
        <f>IF('Parade Entries'!$E105="Charity",'Parade Entries'!AD105,"")</f>
        <v/>
      </c>
    </row>
    <row r="101" spans="1:30" ht="18" x14ac:dyDescent="0.25">
      <c r="B101" s="156" t="str">
        <f>IF('Parade Entries'!$E106="Charity",'Parade Entries'!B106,"")</f>
        <v/>
      </c>
      <c r="C101" s="250" t="str">
        <f>IF('Parade Entries'!$E106="Charity",'Parade Entries'!C106,"")</f>
        <v/>
      </c>
      <c r="D101" s="250" t="str">
        <f>IF('Parade Entries'!$E106="Charity",'Parade Entries'!D106,"")</f>
        <v/>
      </c>
      <c r="E101" s="250" t="str">
        <f>IF('Parade Entries'!$E106="Charity",'Parade Entries'!E106,"")</f>
        <v/>
      </c>
      <c r="F101" s="250" t="str">
        <f>IF('Parade Entries'!$E106="Charity",'Parade Entries'!F106,"")</f>
        <v/>
      </c>
      <c r="G101" s="250" t="str">
        <f>IF('Parade Entries'!$E106="Charity",'Parade Entries'!G106,"")</f>
        <v/>
      </c>
      <c r="H101" s="250" t="str">
        <f>IF('Parade Entries'!$E106="Charity",'Parade Entries'!H106,"")</f>
        <v/>
      </c>
      <c r="I101" s="292" t="str">
        <f>IF('Parade Entries'!$E106="Charity",'Parade Entries'!I106,"")</f>
        <v/>
      </c>
      <c r="J101" s="250" t="str">
        <f>IF('Parade Entries'!$E106="Charity",'Parade Entries'!J106,"")</f>
        <v/>
      </c>
      <c r="K101" s="250" t="str">
        <f>IF('Parade Entries'!$E106="Charity",'Parade Entries'!K106,"")</f>
        <v/>
      </c>
      <c r="L101" s="250" t="str">
        <f>IF('Parade Entries'!$E106="Charity",'Parade Entries'!L106,"")</f>
        <v/>
      </c>
      <c r="M101" s="293" t="str">
        <f>IF('Parade Entries'!$E106="Charity",'Parade Entries'!M106,"")</f>
        <v/>
      </c>
      <c r="N101" s="250" t="str">
        <f>IF('Parade Entries'!$E106="Charity",'Parade Entries'!N106,"")</f>
        <v/>
      </c>
      <c r="O101" s="250" t="str">
        <f>IF('Parade Entries'!$E106="Charity",'Parade Entries'!O106,"")</f>
        <v/>
      </c>
      <c r="P101" s="250" t="str">
        <f>IF('Parade Entries'!$E106="Charity",'Parade Entries'!P106,"")</f>
        <v/>
      </c>
      <c r="Q101" s="250" t="str">
        <f>IF('Parade Entries'!$E106="Charity",'Parade Entries'!Q106,"")</f>
        <v/>
      </c>
      <c r="R101" s="250" t="str">
        <f>IF('Parade Entries'!$E106="Charity",'Parade Entries'!R106,"")</f>
        <v/>
      </c>
      <c r="S101" s="294" t="str">
        <f>IF('Parade Entries'!$E106="Charity",'Parade Entries'!S106,"")</f>
        <v/>
      </c>
      <c r="T101" s="294" t="str">
        <f>IF('Parade Entries'!$E106="Charity",'Parade Entries'!U106,"")</f>
        <v/>
      </c>
      <c r="U101" s="294" t="str">
        <f>IF('Parade Entries'!$E106="Charity",'Parade Entries'!V106,"")</f>
        <v/>
      </c>
      <c r="V101" s="294" t="str">
        <f>IF('Parade Entries'!$E106="Charity",'Parade Entries'!T106,"")</f>
        <v/>
      </c>
      <c r="W101" s="298" t="str">
        <f>IF('Parade Entries'!$E106="Charity",'Parade Entries'!W106,"")</f>
        <v/>
      </c>
      <c r="X101" s="294" t="str">
        <f>IF('Parade Entries'!$E106="Charity",'Parade Entries'!X106,"")</f>
        <v/>
      </c>
      <c r="Y101" s="298" t="str">
        <f>IF('Parade Entries'!$E106="Charity",'Parade Entries'!Y106,"")</f>
        <v/>
      </c>
      <c r="Z101" s="294" t="str">
        <f>IF('Parade Entries'!$E106="Charity",'Parade Entries'!Z106,"")</f>
        <v/>
      </c>
      <c r="AA101" s="298" t="str">
        <f>IF('Parade Entries'!$E106="Charity",'Parade Entries'!AA106,"")</f>
        <v/>
      </c>
      <c r="AB101" s="250" t="str">
        <f>IF('Parade Entries'!$E106="Charity",'Parade Entries'!AB106,"")</f>
        <v/>
      </c>
      <c r="AC101" s="250" t="str">
        <f>IF('Parade Entries'!$E106="Charity",'Parade Entries'!AC106,"")</f>
        <v/>
      </c>
      <c r="AD101" s="250" t="str">
        <f>IF('Parade Entries'!$E106="Charity",'Parade Entries'!AD106,"")</f>
        <v/>
      </c>
    </row>
    <row r="102" spans="1:30" ht="18" x14ac:dyDescent="0.25">
      <c r="B102" s="156" t="str">
        <f>IF('Parade Entries'!$E107="Charity",'Parade Entries'!B107,"")</f>
        <v/>
      </c>
      <c r="C102" s="250" t="str">
        <f>IF('Parade Entries'!$E107="Charity",'Parade Entries'!C107,"")</f>
        <v/>
      </c>
      <c r="D102" s="250" t="str">
        <f>IF('Parade Entries'!$E107="Charity",'Parade Entries'!D107,"")</f>
        <v/>
      </c>
      <c r="E102" s="250" t="str">
        <f>IF('Parade Entries'!$E107="Charity",'Parade Entries'!E107,"")</f>
        <v/>
      </c>
      <c r="F102" s="250" t="str">
        <f>IF('Parade Entries'!$E107="Charity",'Parade Entries'!F107,"")</f>
        <v/>
      </c>
      <c r="G102" s="250" t="str">
        <f>IF('Parade Entries'!$E107="Charity",'Parade Entries'!G107,"")</f>
        <v/>
      </c>
      <c r="H102" s="250" t="str">
        <f>IF('Parade Entries'!$E107="Charity",'Parade Entries'!H107,"")</f>
        <v/>
      </c>
      <c r="I102" s="292" t="str">
        <f>IF('Parade Entries'!$E107="Charity",'Parade Entries'!I107,"")</f>
        <v/>
      </c>
      <c r="J102" s="250" t="str">
        <f>IF('Parade Entries'!$E107="Charity",'Parade Entries'!J107,"")</f>
        <v/>
      </c>
      <c r="K102" s="250" t="str">
        <f>IF('Parade Entries'!$E107="Charity",'Parade Entries'!K107,"")</f>
        <v/>
      </c>
      <c r="L102" s="250" t="str">
        <f>IF('Parade Entries'!$E107="Charity",'Parade Entries'!L107,"")</f>
        <v/>
      </c>
      <c r="M102" s="293" t="str">
        <f>IF('Parade Entries'!$E107="Charity",'Parade Entries'!M107,"")</f>
        <v/>
      </c>
      <c r="N102" s="250" t="str">
        <f>IF('Parade Entries'!$E107="Charity",'Parade Entries'!N107,"")</f>
        <v/>
      </c>
      <c r="O102" s="250" t="str">
        <f>IF('Parade Entries'!$E107="Charity",'Parade Entries'!O107,"")</f>
        <v/>
      </c>
      <c r="P102" s="250" t="str">
        <f>IF('Parade Entries'!$E107="Charity",'Parade Entries'!P107,"")</f>
        <v/>
      </c>
      <c r="Q102" s="250" t="str">
        <f>IF('Parade Entries'!$E107="Charity",'Parade Entries'!Q107,"")</f>
        <v/>
      </c>
      <c r="R102" s="250" t="str">
        <f>IF('Parade Entries'!$E107="Charity",'Parade Entries'!R107,"")</f>
        <v/>
      </c>
      <c r="S102" s="294" t="str">
        <f>IF('Parade Entries'!$E107="Charity",'Parade Entries'!S107,"")</f>
        <v/>
      </c>
      <c r="T102" s="294" t="str">
        <f>IF('Parade Entries'!$E107="Charity",'Parade Entries'!U107,"")</f>
        <v/>
      </c>
      <c r="U102" s="294" t="str">
        <f>IF('Parade Entries'!$E107="Charity",'Parade Entries'!V107,"")</f>
        <v/>
      </c>
      <c r="V102" s="294" t="str">
        <f>IF('Parade Entries'!$E107="Charity",'Parade Entries'!T107,"")</f>
        <v/>
      </c>
      <c r="W102" s="298" t="str">
        <f>IF('Parade Entries'!$E107="Charity",'Parade Entries'!W107,"")</f>
        <v/>
      </c>
      <c r="X102" s="294" t="str">
        <f>IF('Parade Entries'!$E107="Charity",'Parade Entries'!X107,"")</f>
        <v/>
      </c>
      <c r="Y102" s="298" t="str">
        <f>IF('Parade Entries'!$E107="Charity",'Parade Entries'!Y107,"")</f>
        <v/>
      </c>
      <c r="Z102" s="294" t="str">
        <f>IF('Parade Entries'!$E107="Charity",'Parade Entries'!Z107,"")</f>
        <v/>
      </c>
      <c r="AA102" s="298" t="str">
        <f>IF('Parade Entries'!$E107="Charity",'Parade Entries'!AA107,"")</f>
        <v/>
      </c>
      <c r="AB102" s="250" t="str">
        <f>IF('Parade Entries'!$E107="Charity",'Parade Entries'!AB107,"")</f>
        <v/>
      </c>
      <c r="AC102" s="250" t="str">
        <f>IF('Parade Entries'!$E107="Charity",'Parade Entries'!AC107,"")</f>
        <v/>
      </c>
      <c r="AD102" s="250" t="str">
        <f>IF('Parade Entries'!$E107="Charity",'Parade Entries'!AD107,"")</f>
        <v/>
      </c>
    </row>
    <row r="103" spans="1:30" ht="18" x14ac:dyDescent="0.25">
      <c r="B103" s="156" t="str">
        <f>IF('Parade Entries'!$E108="Charity",'Parade Entries'!B108,"")</f>
        <v/>
      </c>
      <c r="C103" s="250" t="str">
        <f>IF('Parade Entries'!$E108="Charity",'Parade Entries'!C108,"")</f>
        <v/>
      </c>
      <c r="D103" s="250" t="str">
        <f>IF('Parade Entries'!$E108="Charity",'Parade Entries'!D108,"")</f>
        <v/>
      </c>
      <c r="E103" s="250" t="str">
        <f>IF('Parade Entries'!$E108="Charity",'Parade Entries'!E108,"")</f>
        <v/>
      </c>
      <c r="F103" s="250" t="str">
        <f>IF('Parade Entries'!$E108="Charity",'Parade Entries'!F108,"")</f>
        <v/>
      </c>
      <c r="G103" s="250" t="str">
        <f>IF('Parade Entries'!$E108="Charity",'Parade Entries'!G108,"")</f>
        <v/>
      </c>
      <c r="H103" s="250" t="str">
        <f>IF('Parade Entries'!$E108="Charity",'Parade Entries'!H108,"")</f>
        <v/>
      </c>
      <c r="I103" s="292" t="str">
        <f>IF('Parade Entries'!$E108="Charity",'Parade Entries'!I108,"")</f>
        <v/>
      </c>
      <c r="J103" s="250" t="str">
        <f>IF('Parade Entries'!$E108="Charity",'Parade Entries'!J108,"")</f>
        <v/>
      </c>
      <c r="K103" s="250" t="str">
        <f>IF('Parade Entries'!$E108="Charity",'Parade Entries'!K108,"")</f>
        <v/>
      </c>
      <c r="L103" s="250" t="str">
        <f>IF('Parade Entries'!$E108="Charity",'Parade Entries'!L108,"")</f>
        <v/>
      </c>
      <c r="M103" s="293" t="str">
        <f>IF('Parade Entries'!$E108="Charity",'Parade Entries'!M108,"")</f>
        <v/>
      </c>
      <c r="N103" s="250" t="str">
        <f>IF('Parade Entries'!$E108="Charity",'Parade Entries'!N108,"")</f>
        <v/>
      </c>
      <c r="O103" s="250" t="str">
        <f>IF('Parade Entries'!$E108="Charity",'Parade Entries'!O108,"")</f>
        <v/>
      </c>
      <c r="P103" s="250" t="str">
        <f>IF('Parade Entries'!$E108="Charity",'Parade Entries'!P108,"")</f>
        <v/>
      </c>
      <c r="Q103" s="250" t="str">
        <f>IF('Parade Entries'!$E108="Charity",'Parade Entries'!Q108,"")</f>
        <v/>
      </c>
      <c r="R103" s="250" t="str">
        <f>IF('Parade Entries'!$E108="Charity",'Parade Entries'!R108,"")</f>
        <v/>
      </c>
      <c r="S103" s="294" t="str">
        <f>IF('Parade Entries'!$E108="Charity",'Parade Entries'!S108,"")</f>
        <v/>
      </c>
      <c r="T103" s="294" t="str">
        <f>IF('Parade Entries'!$E108="Charity",'Parade Entries'!U108,"")</f>
        <v/>
      </c>
      <c r="U103" s="294" t="str">
        <f>IF('Parade Entries'!$E108="Charity",'Parade Entries'!V108,"")</f>
        <v/>
      </c>
      <c r="V103" s="294" t="str">
        <f>IF('Parade Entries'!$E108="Charity",'Parade Entries'!T108,"")</f>
        <v/>
      </c>
      <c r="W103" s="298" t="str">
        <f>IF('Parade Entries'!$E108="Charity",'Parade Entries'!W108,"")</f>
        <v/>
      </c>
      <c r="X103" s="294" t="str">
        <f>IF('Parade Entries'!$E108="Charity",'Parade Entries'!X108,"")</f>
        <v/>
      </c>
      <c r="Y103" s="298" t="str">
        <f>IF('Parade Entries'!$E108="Charity",'Parade Entries'!Y108,"")</f>
        <v/>
      </c>
      <c r="Z103" s="294" t="str">
        <f>IF('Parade Entries'!$E108="Charity",'Parade Entries'!Z108,"")</f>
        <v/>
      </c>
      <c r="AA103" s="298" t="str">
        <f>IF('Parade Entries'!$E108="Charity",'Parade Entries'!AA108,"")</f>
        <v/>
      </c>
      <c r="AB103" s="250" t="str">
        <f>IF('Parade Entries'!$E108="Charity",'Parade Entries'!AB108,"")</f>
        <v/>
      </c>
      <c r="AC103" s="250" t="str">
        <f>IF('Parade Entries'!$E108="Charity",'Parade Entries'!AC108,"")</f>
        <v/>
      </c>
      <c r="AD103" s="250" t="str">
        <f>IF('Parade Entries'!$E108="Charity",'Parade Entries'!AD108,"")</f>
        <v/>
      </c>
    </row>
    <row r="104" spans="1:30" ht="18" x14ac:dyDescent="0.25">
      <c r="B104" s="156" t="str">
        <f>IF('Parade Entries'!$E109="Charity",'Parade Entries'!B109,"")</f>
        <v/>
      </c>
      <c r="C104" s="250" t="str">
        <f>IF('Parade Entries'!$E109="Charity",'Parade Entries'!C109,"")</f>
        <v/>
      </c>
      <c r="D104" s="250" t="str">
        <f>IF('Parade Entries'!$E109="Charity",'Parade Entries'!D109,"")</f>
        <v/>
      </c>
      <c r="E104" s="250" t="str">
        <f>IF('Parade Entries'!$E109="Charity",'Parade Entries'!E109,"")</f>
        <v/>
      </c>
      <c r="F104" s="250" t="str">
        <f>IF('Parade Entries'!$E109="Charity",'Parade Entries'!F109,"")</f>
        <v/>
      </c>
      <c r="G104" s="250" t="str">
        <f>IF('Parade Entries'!$E109="Charity",'Parade Entries'!G109,"")</f>
        <v/>
      </c>
      <c r="H104" s="250" t="str">
        <f>IF('Parade Entries'!$E109="Charity",'Parade Entries'!H109,"")</f>
        <v/>
      </c>
      <c r="I104" s="292" t="str">
        <f>IF('Parade Entries'!$E109="Charity",'Parade Entries'!I109,"")</f>
        <v/>
      </c>
      <c r="J104" s="250" t="str">
        <f>IF('Parade Entries'!$E109="Charity",'Parade Entries'!J109,"")</f>
        <v/>
      </c>
      <c r="K104" s="250" t="str">
        <f>IF('Parade Entries'!$E109="Charity",'Parade Entries'!K109,"")</f>
        <v/>
      </c>
      <c r="L104" s="250" t="str">
        <f>IF('Parade Entries'!$E109="Charity",'Parade Entries'!L109,"")</f>
        <v/>
      </c>
      <c r="M104" s="293" t="str">
        <f>IF('Parade Entries'!$E109="Charity",'Parade Entries'!M109,"")</f>
        <v/>
      </c>
      <c r="N104" s="250" t="str">
        <f>IF('Parade Entries'!$E109="Charity",'Parade Entries'!N109,"")</f>
        <v/>
      </c>
      <c r="O104" s="250" t="str">
        <f>IF('Parade Entries'!$E109="Charity",'Parade Entries'!O109,"")</f>
        <v/>
      </c>
      <c r="P104" s="250" t="str">
        <f>IF('Parade Entries'!$E109="Charity",'Parade Entries'!P109,"")</f>
        <v/>
      </c>
      <c r="Q104" s="250" t="str">
        <f>IF('Parade Entries'!$E109="Charity",'Parade Entries'!Q109,"")</f>
        <v/>
      </c>
      <c r="R104" s="250" t="str">
        <f>IF('Parade Entries'!$E109="Charity",'Parade Entries'!R109,"")</f>
        <v/>
      </c>
      <c r="S104" s="294" t="str">
        <f>IF('Parade Entries'!$E109="Charity",'Parade Entries'!S109,"")</f>
        <v/>
      </c>
      <c r="T104" s="294" t="str">
        <f>IF('Parade Entries'!$E109="Charity",'Parade Entries'!U109,"")</f>
        <v/>
      </c>
      <c r="U104" s="294" t="str">
        <f>IF('Parade Entries'!$E109="Charity",'Parade Entries'!V109,"")</f>
        <v/>
      </c>
      <c r="V104" s="294" t="str">
        <f>IF('Parade Entries'!$E109="Charity",'Parade Entries'!T109,"")</f>
        <v/>
      </c>
      <c r="W104" s="298" t="str">
        <f>IF('Parade Entries'!$E109="Charity",'Parade Entries'!W109,"")</f>
        <v/>
      </c>
      <c r="X104" s="294" t="str">
        <f>IF('Parade Entries'!$E109="Charity",'Parade Entries'!X109,"")</f>
        <v/>
      </c>
      <c r="Y104" s="298" t="str">
        <f>IF('Parade Entries'!$E109="Charity",'Parade Entries'!Y109,"")</f>
        <v/>
      </c>
      <c r="Z104" s="294" t="str">
        <f>IF('Parade Entries'!$E109="Charity",'Parade Entries'!Z109,"")</f>
        <v/>
      </c>
      <c r="AA104" s="298" t="str">
        <f>IF('Parade Entries'!$E109="Charity",'Parade Entries'!AA109,"")</f>
        <v/>
      </c>
      <c r="AB104" s="250" t="str">
        <f>IF('Parade Entries'!$E109="Charity",'Parade Entries'!AB109,"")</f>
        <v/>
      </c>
      <c r="AC104" s="250" t="str">
        <f>IF('Parade Entries'!$E109="Charity",'Parade Entries'!AC109,"")</f>
        <v/>
      </c>
      <c r="AD104" s="250" t="str">
        <f>IF('Parade Entries'!$E109="Charity",'Parade Entries'!AD109,"")</f>
        <v/>
      </c>
    </row>
    <row r="105" spans="1:30" ht="18" x14ac:dyDescent="0.25">
      <c r="B105" s="156" t="str">
        <f>IF('Parade Entries'!$E110="Charity",'Parade Entries'!B110,"")</f>
        <v/>
      </c>
      <c r="C105" s="250" t="str">
        <f>IF('Parade Entries'!$E110="Charity",'Parade Entries'!C110,"")</f>
        <v/>
      </c>
      <c r="D105" s="250" t="str">
        <f>IF('Parade Entries'!$E110="Charity",'Parade Entries'!D110,"")</f>
        <v/>
      </c>
      <c r="E105" s="250" t="str">
        <f>IF('Parade Entries'!$E110="Charity",'Parade Entries'!E110,"")</f>
        <v/>
      </c>
      <c r="F105" s="250" t="str">
        <f>IF('Parade Entries'!$E110="Charity",'Parade Entries'!F110,"")</f>
        <v/>
      </c>
      <c r="G105" s="250" t="str">
        <f>IF('Parade Entries'!$E110="Charity",'Parade Entries'!G110,"")</f>
        <v/>
      </c>
      <c r="H105" s="250" t="str">
        <f>IF('Parade Entries'!$E110="Charity",'Parade Entries'!H110,"")</f>
        <v/>
      </c>
      <c r="I105" s="292" t="str">
        <f>IF('Parade Entries'!$E110="Charity",'Parade Entries'!I110,"")</f>
        <v/>
      </c>
      <c r="J105" s="250" t="str">
        <f>IF('Parade Entries'!$E110="Charity",'Parade Entries'!J110,"")</f>
        <v/>
      </c>
      <c r="K105" s="250" t="str">
        <f>IF('Parade Entries'!$E110="Charity",'Parade Entries'!K110,"")</f>
        <v/>
      </c>
      <c r="L105" s="250" t="str">
        <f>IF('Parade Entries'!$E110="Charity",'Parade Entries'!L110,"")</f>
        <v/>
      </c>
      <c r="M105" s="293" t="str">
        <f>IF('Parade Entries'!$E110="Charity",'Parade Entries'!M110,"")</f>
        <v/>
      </c>
      <c r="N105" s="250" t="str">
        <f>IF('Parade Entries'!$E110="Charity",'Parade Entries'!N110,"")</f>
        <v/>
      </c>
      <c r="O105" s="250" t="str">
        <f>IF('Parade Entries'!$E110="Charity",'Parade Entries'!O110,"")</f>
        <v/>
      </c>
      <c r="P105" s="250" t="str">
        <f>IF('Parade Entries'!$E110="Charity",'Parade Entries'!P110,"")</f>
        <v/>
      </c>
      <c r="Q105" s="250" t="str">
        <f>IF('Parade Entries'!$E110="Charity",'Parade Entries'!Q110,"")</f>
        <v/>
      </c>
      <c r="R105" s="250" t="str">
        <f>IF('Parade Entries'!$E110="Charity",'Parade Entries'!R110,"")</f>
        <v/>
      </c>
      <c r="S105" s="294" t="str">
        <f>IF('Parade Entries'!$E110="Charity",'Parade Entries'!S110,"")</f>
        <v/>
      </c>
      <c r="T105" s="294" t="str">
        <f>IF('Parade Entries'!$E110="Charity",'Parade Entries'!U110,"")</f>
        <v/>
      </c>
      <c r="U105" s="294" t="str">
        <f>IF('Parade Entries'!$E110="Charity",'Parade Entries'!V110,"")</f>
        <v/>
      </c>
      <c r="V105" s="294" t="str">
        <f>IF('Parade Entries'!$E110="Charity",'Parade Entries'!T110,"")</f>
        <v/>
      </c>
      <c r="W105" s="298" t="str">
        <f>IF('Parade Entries'!$E110="Charity",'Parade Entries'!W110,"")</f>
        <v/>
      </c>
      <c r="X105" s="294" t="str">
        <f>IF('Parade Entries'!$E110="Charity",'Parade Entries'!X110,"")</f>
        <v/>
      </c>
      <c r="Y105" s="298" t="str">
        <f>IF('Parade Entries'!$E110="Charity",'Parade Entries'!Y110,"")</f>
        <v/>
      </c>
      <c r="Z105" s="294" t="str">
        <f>IF('Parade Entries'!$E110="Charity",'Parade Entries'!Z110,"")</f>
        <v/>
      </c>
      <c r="AA105" s="298" t="str">
        <f>IF('Parade Entries'!$E110="Charity",'Parade Entries'!AA110,"")</f>
        <v/>
      </c>
      <c r="AB105" s="250" t="str">
        <f>IF('Parade Entries'!$E110="Charity",'Parade Entries'!AB110,"")</f>
        <v/>
      </c>
      <c r="AC105" s="250" t="str">
        <f>IF('Parade Entries'!$E110="Charity",'Parade Entries'!AC110,"")</f>
        <v/>
      </c>
      <c r="AD105" s="250" t="str">
        <f>IF('Parade Entries'!$E110="Charity",'Parade Entries'!AD110,"")</f>
        <v/>
      </c>
    </row>
    <row r="106" spans="1:30" ht="18" x14ac:dyDescent="0.25">
      <c r="B106" s="156" t="str">
        <f>IF('Parade Entries'!$E111="Charity",'Parade Entries'!B111,"")</f>
        <v/>
      </c>
      <c r="C106" s="250" t="str">
        <f>IF('Parade Entries'!$E111="Charity",'Parade Entries'!C111,"")</f>
        <v/>
      </c>
      <c r="D106" s="250" t="str">
        <f>IF('Parade Entries'!$E111="Charity",'Parade Entries'!D111,"")</f>
        <v/>
      </c>
      <c r="E106" s="250" t="str">
        <f>IF('Parade Entries'!$E111="Charity",'Parade Entries'!E111,"")</f>
        <v/>
      </c>
      <c r="F106" s="250" t="str">
        <f>IF('Parade Entries'!$E111="Charity",'Parade Entries'!F111,"")</f>
        <v/>
      </c>
      <c r="G106" s="250" t="str">
        <f>IF('Parade Entries'!$E111="Charity",'Parade Entries'!G111,"")</f>
        <v/>
      </c>
      <c r="H106" s="250" t="str">
        <f>IF('Parade Entries'!$E111="Charity",'Parade Entries'!H111,"")</f>
        <v/>
      </c>
      <c r="I106" s="292" t="str">
        <f>IF('Parade Entries'!$E111="Charity",'Parade Entries'!I111,"")</f>
        <v/>
      </c>
      <c r="J106" s="250" t="str">
        <f>IF('Parade Entries'!$E111="Charity",'Parade Entries'!J111,"")</f>
        <v/>
      </c>
      <c r="K106" s="250" t="str">
        <f>IF('Parade Entries'!$E111="Charity",'Parade Entries'!K111,"")</f>
        <v/>
      </c>
      <c r="L106" s="250" t="str">
        <f>IF('Parade Entries'!$E111="Charity",'Parade Entries'!L111,"")</f>
        <v/>
      </c>
      <c r="M106" s="293" t="str">
        <f>IF('Parade Entries'!$E111="Charity",'Parade Entries'!M111,"")</f>
        <v/>
      </c>
      <c r="N106" s="250" t="str">
        <f>IF('Parade Entries'!$E111="Charity",'Parade Entries'!N111,"")</f>
        <v/>
      </c>
      <c r="O106" s="250" t="str">
        <f>IF('Parade Entries'!$E111="Charity",'Parade Entries'!O111,"")</f>
        <v/>
      </c>
      <c r="P106" s="250" t="str">
        <f>IF('Parade Entries'!$E111="Charity",'Parade Entries'!P111,"")</f>
        <v/>
      </c>
      <c r="Q106" s="250" t="str">
        <f>IF('Parade Entries'!$E111="Charity",'Parade Entries'!Q111,"")</f>
        <v/>
      </c>
      <c r="R106" s="250" t="str">
        <f>IF('Parade Entries'!$E111="Charity",'Parade Entries'!R111,"")</f>
        <v/>
      </c>
      <c r="S106" s="294" t="str">
        <f>IF('Parade Entries'!$E111="Charity",'Parade Entries'!S111,"")</f>
        <v/>
      </c>
      <c r="T106" s="294" t="str">
        <f>IF('Parade Entries'!$E111="Charity",'Parade Entries'!U111,"")</f>
        <v/>
      </c>
      <c r="U106" s="294" t="str">
        <f>IF('Parade Entries'!$E111="Charity",'Parade Entries'!V111,"")</f>
        <v/>
      </c>
      <c r="V106" s="294" t="str">
        <f>IF('Parade Entries'!$E111="Charity",'Parade Entries'!T111,"")</f>
        <v/>
      </c>
      <c r="W106" s="298" t="str">
        <f>IF('Parade Entries'!$E111="Charity",'Parade Entries'!W111,"")</f>
        <v/>
      </c>
      <c r="X106" s="294" t="str">
        <f>IF('Parade Entries'!$E111="Charity",'Parade Entries'!X111,"")</f>
        <v/>
      </c>
      <c r="Y106" s="298" t="str">
        <f>IF('Parade Entries'!$E111="Charity",'Parade Entries'!Y111,"")</f>
        <v/>
      </c>
      <c r="Z106" s="294" t="str">
        <f>IF('Parade Entries'!$E111="Charity",'Parade Entries'!Z111,"")</f>
        <v/>
      </c>
      <c r="AA106" s="298" t="str">
        <f>IF('Parade Entries'!$E111="Charity",'Parade Entries'!AA111,"")</f>
        <v/>
      </c>
      <c r="AB106" s="250" t="str">
        <f>IF('Parade Entries'!$E111="Charity",'Parade Entries'!AB111,"")</f>
        <v/>
      </c>
      <c r="AC106" s="250" t="str">
        <f>IF('Parade Entries'!$E111="Charity",'Parade Entries'!AC111,"")</f>
        <v/>
      </c>
      <c r="AD106" s="250" t="str">
        <f>IF('Parade Entries'!$E111="Charity",'Parade Entries'!AD111,"")</f>
        <v/>
      </c>
    </row>
    <row r="107" spans="1:30" ht="18" x14ac:dyDescent="0.25">
      <c r="B107" s="156" t="str">
        <f>IF('Parade Entries'!$E112="Charity",'Parade Entries'!B112,"")</f>
        <v/>
      </c>
      <c r="C107" s="250" t="str">
        <f>IF('Parade Entries'!$E112="Charity",'Parade Entries'!C112,"")</f>
        <v/>
      </c>
      <c r="D107" s="250" t="str">
        <f>IF('Parade Entries'!$E112="Charity",'Parade Entries'!D112,"")</f>
        <v/>
      </c>
      <c r="E107" s="250" t="str">
        <f>IF('Parade Entries'!$E112="Charity",'Parade Entries'!E112,"")</f>
        <v/>
      </c>
      <c r="F107" s="250" t="str">
        <f>IF('Parade Entries'!$E112="Charity",'Parade Entries'!F112,"")</f>
        <v/>
      </c>
      <c r="G107" s="250" t="str">
        <f>IF('Parade Entries'!$E112="Charity",'Parade Entries'!G112,"")</f>
        <v/>
      </c>
      <c r="H107" s="250" t="str">
        <f>IF('Parade Entries'!$E112="Charity",'Parade Entries'!H112,"")</f>
        <v/>
      </c>
      <c r="I107" s="292" t="str">
        <f>IF('Parade Entries'!$E112="Charity",'Parade Entries'!I112,"")</f>
        <v/>
      </c>
      <c r="J107" s="250" t="str">
        <f>IF('Parade Entries'!$E112="Charity",'Parade Entries'!J112,"")</f>
        <v/>
      </c>
      <c r="K107" s="250" t="str">
        <f>IF('Parade Entries'!$E112="Charity",'Parade Entries'!K112,"")</f>
        <v/>
      </c>
      <c r="L107" s="250" t="str">
        <f>IF('Parade Entries'!$E112="Charity",'Parade Entries'!L112,"")</f>
        <v/>
      </c>
      <c r="M107" s="293" t="str">
        <f>IF('Parade Entries'!$E112="Charity",'Parade Entries'!M112,"")</f>
        <v/>
      </c>
      <c r="N107" s="250" t="str">
        <f>IF('Parade Entries'!$E112="Charity",'Parade Entries'!N112,"")</f>
        <v/>
      </c>
      <c r="O107" s="250" t="str">
        <f>IF('Parade Entries'!$E112="Charity",'Parade Entries'!O112,"")</f>
        <v/>
      </c>
      <c r="P107" s="250" t="str">
        <f>IF('Parade Entries'!$E112="Charity",'Parade Entries'!P112,"")</f>
        <v/>
      </c>
      <c r="Q107" s="250" t="str">
        <f>IF('Parade Entries'!$E112="Charity",'Parade Entries'!Q112,"")</f>
        <v/>
      </c>
      <c r="R107" s="250" t="str">
        <f>IF('Parade Entries'!$E112="Charity",'Parade Entries'!R112,"")</f>
        <v/>
      </c>
      <c r="S107" s="294" t="str">
        <f>IF('Parade Entries'!$E112="Charity",'Parade Entries'!S112,"")</f>
        <v/>
      </c>
      <c r="T107" s="294" t="str">
        <f>IF('Parade Entries'!$E112="Charity",'Parade Entries'!U112,"")</f>
        <v/>
      </c>
      <c r="U107" s="294" t="str">
        <f>IF('Parade Entries'!$E112="Charity",'Parade Entries'!V112,"")</f>
        <v/>
      </c>
      <c r="V107" s="294" t="str">
        <f>IF('Parade Entries'!$E112="Charity",'Parade Entries'!T112,"")</f>
        <v/>
      </c>
      <c r="W107" s="298" t="str">
        <f>IF('Parade Entries'!$E112="Charity",'Parade Entries'!W112,"")</f>
        <v/>
      </c>
      <c r="X107" s="294" t="str">
        <f>IF('Parade Entries'!$E112="Charity",'Parade Entries'!X112,"")</f>
        <v/>
      </c>
      <c r="Y107" s="298" t="str">
        <f>IF('Parade Entries'!$E112="Charity",'Parade Entries'!Y112,"")</f>
        <v/>
      </c>
      <c r="Z107" s="294" t="str">
        <f>IF('Parade Entries'!$E112="Charity",'Parade Entries'!Z112,"")</f>
        <v/>
      </c>
      <c r="AA107" s="298" t="str">
        <f>IF('Parade Entries'!$E112="Charity",'Parade Entries'!AA112,"")</f>
        <v/>
      </c>
      <c r="AB107" s="250" t="str">
        <f>IF('Parade Entries'!$E112="Charity",'Parade Entries'!AB112,"")</f>
        <v/>
      </c>
      <c r="AC107" s="250" t="str">
        <f>IF('Parade Entries'!$E112="Charity",'Parade Entries'!AC112,"")</f>
        <v/>
      </c>
      <c r="AD107" s="250" t="str">
        <f>IF('Parade Entries'!$E112="Charity",'Parade Entries'!AD112,"")</f>
        <v/>
      </c>
    </row>
    <row r="108" spans="1:30" ht="18" x14ac:dyDescent="0.25">
      <c r="B108" s="156" t="str">
        <f>IF('Parade Entries'!$E113="Charity",'Parade Entries'!B113,"")</f>
        <v/>
      </c>
      <c r="C108" s="250" t="str">
        <f>IF('Parade Entries'!$E113="Charity",'Parade Entries'!C113,"")</f>
        <v/>
      </c>
      <c r="D108" s="250" t="str">
        <f>IF('Parade Entries'!$E113="Charity",'Parade Entries'!D113,"")</f>
        <v/>
      </c>
      <c r="E108" s="250" t="str">
        <f>IF('Parade Entries'!$E113="Charity",'Parade Entries'!E113,"")</f>
        <v/>
      </c>
      <c r="F108" s="250" t="str">
        <f>IF('Parade Entries'!$E113="Charity",'Parade Entries'!F113,"")</f>
        <v/>
      </c>
      <c r="G108" s="250" t="str">
        <f>IF('Parade Entries'!$E113="Charity",'Parade Entries'!G113,"")</f>
        <v/>
      </c>
      <c r="H108" s="250" t="str">
        <f>IF('Parade Entries'!$E113="Charity",'Parade Entries'!H113,"")</f>
        <v/>
      </c>
      <c r="I108" s="292" t="str">
        <f>IF('Parade Entries'!$E113="Charity",'Parade Entries'!I113,"")</f>
        <v/>
      </c>
      <c r="J108" s="250" t="str">
        <f>IF('Parade Entries'!$E113="Charity",'Parade Entries'!J113,"")</f>
        <v/>
      </c>
      <c r="K108" s="250" t="str">
        <f>IF('Parade Entries'!$E113="Charity",'Parade Entries'!K113,"")</f>
        <v/>
      </c>
      <c r="L108" s="250" t="str">
        <f>IF('Parade Entries'!$E113="Charity",'Parade Entries'!L113,"")</f>
        <v/>
      </c>
      <c r="M108" s="293" t="str">
        <f>IF('Parade Entries'!$E113="Charity",'Parade Entries'!M113,"")</f>
        <v/>
      </c>
      <c r="N108" s="250" t="str">
        <f>IF('Parade Entries'!$E113="Charity",'Parade Entries'!N113,"")</f>
        <v/>
      </c>
      <c r="O108" s="250" t="str">
        <f>IF('Parade Entries'!$E113="Charity",'Parade Entries'!O113,"")</f>
        <v/>
      </c>
      <c r="P108" s="250" t="str">
        <f>IF('Parade Entries'!$E113="Charity",'Parade Entries'!P113,"")</f>
        <v/>
      </c>
      <c r="Q108" s="250" t="str">
        <f>IF('Parade Entries'!$E113="Charity",'Parade Entries'!Q113,"")</f>
        <v/>
      </c>
      <c r="R108" s="250" t="str">
        <f>IF('Parade Entries'!$E113="Charity",'Parade Entries'!R113,"")</f>
        <v/>
      </c>
      <c r="S108" s="294" t="str">
        <f>IF('Parade Entries'!$E113="Charity",'Parade Entries'!S113,"")</f>
        <v/>
      </c>
      <c r="T108" s="294" t="str">
        <f>IF('Parade Entries'!$E113="Charity",'Parade Entries'!U113,"")</f>
        <v/>
      </c>
      <c r="U108" s="294" t="str">
        <f>IF('Parade Entries'!$E113="Charity",'Parade Entries'!V113,"")</f>
        <v/>
      </c>
      <c r="V108" s="294" t="str">
        <f>IF('Parade Entries'!$E113="Charity",'Parade Entries'!T113,"")</f>
        <v/>
      </c>
      <c r="W108" s="298" t="str">
        <f>IF('Parade Entries'!$E113="Charity",'Parade Entries'!W113,"")</f>
        <v/>
      </c>
      <c r="X108" s="294" t="str">
        <f>IF('Parade Entries'!$E113="Charity",'Parade Entries'!X113,"")</f>
        <v/>
      </c>
      <c r="Y108" s="298" t="str">
        <f>IF('Parade Entries'!$E113="Charity",'Parade Entries'!Y113,"")</f>
        <v/>
      </c>
      <c r="Z108" s="294" t="str">
        <f>IF('Parade Entries'!$E113="Charity",'Parade Entries'!Z113,"")</f>
        <v/>
      </c>
      <c r="AA108" s="298" t="str">
        <f>IF('Parade Entries'!$E113="Charity",'Parade Entries'!AA113,"")</f>
        <v/>
      </c>
      <c r="AB108" s="250" t="str">
        <f>IF('Parade Entries'!$E113="Charity",'Parade Entries'!AB113,"")</f>
        <v/>
      </c>
      <c r="AC108" s="250" t="str">
        <f>IF('Parade Entries'!$E113="Charity",'Parade Entries'!AC113,"")</f>
        <v/>
      </c>
      <c r="AD108" s="250" t="str">
        <f>IF('Parade Entries'!$E113="Charity",'Parade Entries'!AD113,"")</f>
        <v/>
      </c>
    </row>
    <row r="109" spans="1:30" ht="18" x14ac:dyDescent="0.25">
      <c r="B109" s="156" t="str">
        <f>IF('Parade Entries'!$E114="Charity",'Parade Entries'!B114,"")</f>
        <v/>
      </c>
      <c r="C109" s="250" t="str">
        <f>IF('Parade Entries'!$E114="Charity",'Parade Entries'!C114,"")</f>
        <v/>
      </c>
      <c r="D109" s="250" t="str">
        <f>IF('Parade Entries'!$E114="Charity",'Parade Entries'!D114,"")</f>
        <v/>
      </c>
      <c r="E109" s="250" t="str">
        <f>IF('Parade Entries'!$E114="Charity",'Parade Entries'!E114,"")</f>
        <v/>
      </c>
      <c r="F109" s="250" t="str">
        <f>IF('Parade Entries'!$E114="Charity",'Parade Entries'!F114,"")</f>
        <v/>
      </c>
      <c r="G109" s="250" t="str">
        <f>IF('Parade Entries'!$E114="Charity",'Parade Entries'!G114,"")</f>
        <v/>
      </c>
      <c r="H109" s="250" t="str">
        <f>IF('Parade Entries'!$E114="Charity",'Parade Entries'!H114,"")</f>
        <v/>
      </c>
      <c r="I109" s="292" t="str">
        <f>IF('Parade Entries'!$E114="Charity",'Parade Entries'!I114,"")</f>
        <v/>
      </c>
      <c r="J109" s="250" t="str">
        <f>IF('Parade Entries'!$E114="Charity",'Parade Entries'!J114,"")</f>
        <v/>
      </c>
      <c r="K109" s="250" t="str">
        <f>IF('Parade Entries'!$E114="Charity",'Parade Entries'!K114,"")</f>
        <v/>
      </c>
      <c r="L109" s="250" t="str">
        <f>IF('Parade Entries'!$E114="Charity",'Parade Entries'!L114,"")</f>
        <v/>
      </c>
      <c r="M109" s="293" t="str">
        <f>IF('Parade Entries'!$E114="Charity",'Parade Entries'!M114,"")</f>
        <v/>
      </c>
      <c r="N109" s="250" t="str">
        <f>IF('Parade Entries'!$E114="Charity",'Parade Entries'!N114,"")</f>
        <v/>
      </c>
      <c r="O109" s="250" t="str">
        <f>IF('Parade Entries'!$E114="Charity",'Parade Entries'!O114,"")</f>
        <v/>
      </c>
      <c r="P109" s="250" t="str">
        <f>IF('Parade Entries'!$E114="Charity",'Parade Entries'!P114,"")</f>
        <v/>
      </c>
      <c r="Q109" s="250" t="str">
        <f>IF('Parade Entries'!$E114="Charity",'Parade Entries'!Q114,"")</f>
        <v/>
      </c>
      <c r="R109" s="250" t="str">
        <f>IF('Parade Entries'!$E114="Charity",'Parade Entries'!R114,"")</f>
        <v/>
      </c>
      <c r="S109" s="294" t="str">
        <f>IF('Parade Entries'!$E114="Charity",'Parade Entries'!S114,"")</f>
        <v/>
      </c>
      <c r="T109" s="294" t="str">
        <f>IF('Parade Entries'!$E114="Charity",'Parade Entries'!U114,"")</f>
        <v/>
      </c>
      <c r="U109" s="294" t="str">
        <f>IF('Parade Entries'!$E114="Charity",'Parade Entries'!V114,"")</f>
        <v/>
      </c>
      <c r="V109" s="294" t="str">
        <f>IF('Parade Entries'!$E114="Charity",'Parade Entries'!T114,"")</f>
        <v/>
      </c>
      <c r="W109" s="298" t="str">
        <f>IF('Parade Entries'!$E114="Charity",'Parade Entries'!W114,"")</f>
        <v/>
      </c>
      <c r="X109" s="294" t="str">
        <f>IF('Parade Entries'!$E114="Charity",'Parade Entries'!X114,"")</f>
        <v/>
      </c>
      <c r="Y109" s="298" t="str">
        <f>IF('Parade Entries'!$E114="Charity",'Parade Entries'!Y114,"")</f>
        <v/>
      </c>
      <c r="Z109" s="294" t="str">
        <f>IF('Parade Entries'!$E114="Charity",'Parade Entries'!Z114,"")</f>
        <v/>
      </c>
      <c r="AA109" s="298" t="str">
        <f>IF('Parade Entries'!$E114="Charity",'Parade Entries'!AA114,"")</f>
        <v/>
      </c>
      <c r="AB109" s="250" t="str">
        <f>IF('Parade Entries'!$E114="Charity",'Parade Entries'!AB114,"")</f>
        <v/>
      </c>
      <c r="AC109" s="250" t="str">
        <f>IF('Parade Entries'!$E114="Charity",'Parade Entries'!AC114,"")</f>
        <v/>
      </c>
      <c r="AD109" s="250" t="str">
        <f>IF('Parade Entries'!$E114="Charity",'Parade Entries'!AD114,"")</f>
        <v/>
      </c>
    </row>
    <row r="110" spans="1:30" ht="18" x14ac:dyDescent="0.25">
      <c r="B110" s="156" t="str">
        <f>IF('Parade Entries'!$E115="Charity",'Parade Entries'!B115,"")</f>
        <v/>
      </c>
      <c r="C110" s="250" t="str">
        <f>IF('Parade Entries'!$E115="Charity",'Parade Entries'!C115,"")</f>
        <v/>
      </c>
      <c r="D110" s="250" t="str">
        <f>IF('Parade Entries'!$E115="Charity",'Parade Entries'!D115,"")</f>
        <v/>
      </c>
      <c r="E110" s="250" t="str">
        <f>IF('Parade Entries'!$E115="Charity",'Parade Entries'!E115,"")</f>
        <v/>
      </c>
      <c r="F110" s="250" t="str">
        <f>IF('Parade Entries'!$E115="Charity",'Parade Entries'!F115,"")</f>
        <v/>
      </c>
      <c r="G110" s="250" t="str">
        <f>IF('Parade Entries'!$E115="Charity",'Parade Entries'!G115,"")</f>
        <v/>
      </c>
      <c r="H110" s="250" t="str">
        <f>IF('Parade Entries'!$E115="Charity",'Parade Entries'!H115,"")</f>
        <v/>
      </c>
      <c r="I110" s="292" t="str">
        <f>IF('Parade Entries'!$E115="Charity",'Parade Entries'!I115,"")</f>
        <v/>
      </c>
      <c r="J110" s="250" t="str">
        <f>IF('Parade Entries'!$E115="Charity",'Parade Entries'!J115,"")</f>
        <v/>
      </c>
      <c r="K110" s="250" t="str">
        <f>IF('Parade Entries'!$E115="Charity",'Parade Entries'!K115,"")</f>
        <v/>
      </c>
      <c r="L110" s="250" t="str">
        <f>IF('Parade Entries'!$E115="Charity",'Parade Entries'!L115,"")</f>
        <v/>
      </c>
      <c r="M110" s="293" t="str">
        <f>IF('Parade Entries'!$E115="Charity",'Parade Entries'!M115,"")</f>
        <v/>
      </c>
      <c r="N110" s="250" t="str">
        <f>IF('Parade Entries'!$E115="Charity",'Parade Entries'!N115,"")</f>
        <v/>
      </c>
      <c r="O110" s="250" t="str">
        <f>IF('Parade Entries'!$E115="Charity",'Parade Entries'!O115,"")</f>
        <v/>
      </c>
      <c r="P110" s="250" t="str">
        <f>IF('Parade Entries'!$E115="Charity",'Parade Entries'!P115,"")</f>
        <v/>
      </c>
      <c r="Q110" s="250" t="str">
        <f>IF('Parade Entries'!$E115="Charity",'Parade Entries'!Q115,"")</f>
        <v/>
      </c>
      <c r="R110" s="250" t="str">
        <f>IF('Parade Entries'!$E115="Charity",'Parade Entries'!R115,"")</f>
        <v/>
      </c>
      <c r="S110" s="294" t="str">
        <f>IF('Parade Entries'!$E115="Charity",'Parade Entries'!S115,"")</f>
        <v/>
      </c>
      <c r="T110" s="294" t="str">
        <f>IF('Parade Entries'!$E115="Charity",'Parade Entries'!U115,"")</f>
        <v/>
      </c>
      <c r="U110" s="294" t="str">
        <f>IF('Parade Entries'!$E115="Charity",'Parade Entries'!V115,"")</f>
        <v/>
      </c>
      <c r="V110" s="294" t="str">
        <f>IF('Parade Entries'!$E115="Charity",'Parade Entries'!T115,"")</f>
        <v/>
      </c>
      <c r="W110" s="298" t="str">
        <f>IF('Parade Entries'!$E115="Charity",'Parade Entries'!W115,"")</f>
        <v/>
      </c>
      <c r="X110" s="294" t="str">
        <f>IF('Parade Entries'!$E115="Charity",'Parade Entries'!X115,"")</f>
        <v/>
      </c>
      <c r="Y110" s="298" t="str">
        <f>IF('Parade Entries'!$E115="Charity",'Parade Entries'!Y115,"")</f>
        <v/>
      </c>
      <c r="Z110" s="294" t="str">
        <f>IF('Parade Entries'!$E115="Charity",'Parade Entries'!Z115,"")</f>
        <v/>
      </c>
      <c r="AA110" s="298" t="str">
        <f>IF('Parade Entries'!$E115="Charity",'Parade Entries'!AA115,"")</f>
        <v/>
      </c>
      <c r="AB110" s="250" t="str">
        <f>IF('Parade Entries'!$E115="Charity",'Parade Entries'!AB115,"")</f>
        <v/>
      </c>
      <c r="AC110" s="250" t="str">
        <f>IF('Parade Entries'!$E115="Charity",'Parade Entries'!AC115,"")</f>
        <v/>
      </c>
      <c r="AD110" s="250" t="str">
        <f>IF('Parade Entries'!$E115="Charity",'Parade Entries'!AD115,"")</f>
        <v/>
      </c>
    </row>
    <row r="111" spans="1:30" x14ac:dyDescent="0.2">
      <c r="K111" s="267">
        <f>SUM(K1:K110)</f>
        <v>821</v>
      </c>
      <c r="L111" s="119"/>
      <c r="M111" s="119"/>
      <c r="N111" s="159"/>
      <c r="O111" s="267">
        <f t="shared" ref="O111:P111" si="0">SUM(O1:O110)</f>
        <v>64</v>
      </c>
      <c r="P111" s="267">
        <f t="shared" si="0"/>
        <v>10</v>
      </c>
      <c r="Q111" s="119"/>
      <c r="R111" s="178"/>
      <c r="S111" s="295">
        <f>SUM(S1:S110)</f>
        <v>2150</v>
      </c>
      <c r="T111" s="295">
        <f>SUM(T1:T110)</f>
        <v>1659.75</v>
      </c>
      <c r="U111" s="295">
        <f t="shared" ref="U111:Z111" si="1">SUM(U1:U110)</f>
        <v>0</v>
      </c>
      <c r="V111" s="295">
        <f t="shared" si="1"/>
        <v>52.75</v>
      </c>
      <c r="W111" s="295"/>
      <c r="X111" s="295">
        <f t="shared" si="1"/>
        <v>37.5</v>
      </c>
      <c r="Y111" s="111"/>
      <c r="Z111" s="295">
        <f t="shared" si="1"/>
        <v>90.25</v>
      </c>
      <c r="AA111" s="111"/>
      <c r="AB111" s="291">
        <f>SUM(AB1:AB110)</f>
        <v>0</v>
      </c>
    </row>
    <row r="112" spans="1:30" ht="36" x14ac:dyDescent="0.25">
      <c r="A112" s="269"/>
      <c r="B112" s="270" t="s">
        <v>305</v>
      </c>
      <c r="C112" s="271" t="s">
        <v>12</v>
      </c>
      <c r="D112" s="270" t="s">
        <v>18</v>
      </c>
      <c r="E112" s="270" t="s">
        <v>2</v>
      </c>
      <c r="F112" s="24" t="s">
        <v>49</v>
      </c>
      <c r="G112" s="24" t="s">
        <v>50</v>
      </c>
      <c r="H112" s="24" t="s">
        <v>28</v>
      </c>
      <c r="I112" s="272" t="s">
        <v>51</v>
      </c>
      <c r="J112" s="24" t="s">
        <v>313</v>
      </c>
      <c r="K112" s="273" t="s">
        <v>53</v>
      </c>
      <c r="L112" s="24" t="s">
        <v>321</v>
      </c>
      <c r="M112" s="273" t="s">
        <v>611</v>
      </c>
      <c r="N112" s="273" t="s">
        <v>497</v>
      </c>
      <c r="O112" s="24" t="s">
        <v>55</v>
      </c>
      <c r="P112" s="24" t="s">
        <v>54</v>
      </c>
      <c r="Q112" s="24" t="s">
        <v>30</v>
      </c>
      <c r="R112" s="274" t="s">
        <v>8</v>
      </c>
      <c r="S112" s="275" t="s">
        <v>38</v>
      </c>
      <c r="T112" s="275" t="s">
        <v>16</v>
      </c>
      <c r="U112" s="275" t="s">
        <v>425</v>
      </c>
      <c r="V112" s="275" t="s">
        <v>424</v>
      </c>
      <c r="W112" s="275" t="s">
        <v>829</v>
      </c>
      <c r="X112" s="275" t="s">
        <v>443</v>
      </c>
      <c r="Y112" s="275" t="s">
        <v>830</v>
      </c>
      <c r="Z112" s="275" t="s">
        <v>423</v>
      </c>
      <c r="AA112" s="276" t="s">
        <v>831</v>
      </c>
      <c r="AB112" s="24" t="s">
        <v>15</v>
      </c>
      <c r="AC112" s="274" t="s">
        <v>10</v>
      </c>
      <c r="AD112" s="277" t="s">
        <v>62</v>
      </c>
    </row>
  </sheetData>
  <sortState xmlns:xlrd2="http://schemas.microsoft.com/office/spreadsheetml/2017/richdata2" ref="B2:U41">
    <sortCondition ref="C2:C41"/>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44E9-528A-41E1-BF06-CCEBF96D458A}">
  <dimension ref="A1:AD112"/>
  <sheetViews>
    <sheetView showZeros="0" topLeftCell="AC1" zoomScale="115" zoomScaleNormal="115" workbookViewId="0">
      <pane ySplit="1" topLeftCell="A2" activePane="bottomLeft" state="frozen"/>
      <selection pane="bottomLeft" sqref="A1:AD1"/>
    </sheetView>
  </sheetViews>
  <sheetFormatPr defaultRowHeight="15" x14ac:dyDescent="0.2"/>
  <cols>
    <col min="2" max="2" width="32.109375" customWidth="1"/>
    <col min="3" max="3" width="17.88671875" customWidth="1"/>
    <col min="4" max="4" width="22.44140625" style="159" customWidth="1"/>
    <col min="5" max="5" width="13.88671875" style="159" customWidth="1"/>
    <col min="6" max="6" width="12" style="159" customWidth="1"/>
    <col min="7" max="7" width="39.5546875" style="159" customWidth="1"/>
    <col min="8" max="8" width="23.6640625" customWidth="1"/>
    <col min="9" max="9" width="28.44140625" style="119" customWidth="1"/>
    <col min="10" max="10" width="11.88671875" style="119" customWidth="1"/>
    <col min="11" max="11" width="11.77734375" style="119" customWidth="1"/>
    <col min="12" max="12" width="19" style="119" customWidth="1"/>
    <col min="13" max="13" width="23.88671875" style="119" customWidth="1"/>
    <col min="14" max="14" width="23.109375" style="159" customWidth="1"/>
    <col min="15" max="15" width="24.44140625" style="119" customWidth="1"/>
    <col min="16" max="16" width="14.6640625" style="119" customWidth="1"/>
    <col min="17" max="17" width="22" style="119" customWidth="1"/>
    <col min="18" max="18" width="15.33203125" style="178" customWidth="1"/>
    <col min="19" max="19" width="19.33203125" style="119" customWidth="1"/>
    <col min="20" max="20" width="17.33203125" customWidth="1"/>
    <col min="21" max="21" width="26.109375" style="119" customWidth="1"/>
    <col min="22" max="22" width="14.33203125" customWidth="1"/>
    <col min="23" max="23" width="18.5546875" customWidth="1"/>
    <col min="24" max="24" width="17.5546875" customWidth="1"/>
    <col min="25" max="25" width="16.109375" customWidth="1"/>
    <col min="26" max="26" width="15.5546875" customWidth="1"/>
    <col min="27" max="27" width="17.21875" customWidth="1"/>
    <col min="28" max="28" width="16.77734375" customWidth="1"/>
    <col min="29" max="29" width="19.5546875" customWidth="1"/>
  </cols>
  <sheetData>
    <row r="1" spans="2:30" s="14" customFormat="1" ht="46.5" customHeight="1" x14ac:dyDescent="0.2">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5" t="s">
        <v>830</v>
      </c>
      <c r="Z1" s="275" t="s">
        <v>423</v>
      </c>
      <c r="AA1" s="276" t="s">
        <v>831</v>
      </c>
      <c r="AB1" s="24" t="s">
        <v>15</v>
      </c>
      <c r="AC1" s="274" t="s">
        <v>10</v>
      </c>
      <c r="AD1" s="277" t="s">
        <v>62</v>
      </c>
    </row>
    <row r="2" spans="2:30" s="14" customFormat="1" ht="18" x14ac:dyDescent="0.25">
      <c r="B2" s="156" t="str">
        <f>IF('Parade Entries'!E7="Commercial",'Parade Entries'!B7,"")</f>
        <v>F.J. Murphy &amp; Son, Inc</v>
      </c>
      <c r="C2" s="250">
        <f>IF('Parade Entries'!$E7="Commercial",'Parade Entries'!C7,"")</f>
        <v>45944</v>
      </c>
      <c r="D2" s="156" t="str">
        <f>IF('Parade Entries'!$E7="Commercial",'Parade Entries'!D7,"")</f>
        <v>Paid</v>
      </c>
      <c r="E2" s="156" t="str">
        <f>IF('Parade Entries'!$E7="Commercial",'Parade Entries'!E7,"")</f>
        <v>Commercial</v>
      </c>
      <c r="F2" s="156" t="str">
        <f>IF('Parade Entries'!$E7="Commercial",'Parade Entries'!F7,"")</f>
        <v>Monica</v>
      </c>
      <c r="G2" s="156" t="str">
        <f>IF('Parade Entries'!$E7="Commercial",'Parade Entries'!G7,"")</f>
        <v>Gordon</v>
      </c>
      <c r="H2" s="156" t="str">
        <f>IF('Parade Entries'!$E7="Commercial",'Parade Entries'!H7,"")</f>
        <v>mgordon@fjmurphy.com</v>
      </c>
      <c r="I2" s="156">
        <f>IF('Parade Entries'!$E7="Commercial",'Parade Entries'!I7,"")</f>
        <v>2174164272</v>
      </c>
      <c r="J2" s="156" t="str">
        <f>IF('Parade Entries'!$E7="Commercial",'Parade Entries'!J7,"")</f>
        <v>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v>
      </c>
      <c r="K2" s="156">
        <f>IF('Parade Entries'!$E7="Commercial",'Parade Entries'!K7,"")</f>
        <v>35</v>
      </c>
      <c r="L2" s="156" t="str">
        <f>IF('Parade Entries'!$E7="Commercial",'Parade Entries'!L7,"")</f>
        <v>No Notes</v>
      </c>
      <c r="M2" s="156">
        <f>IF('Parade Entries'!$E7="Commercial",'Parade Entries'!M7,"")</f>
        <v>0</v>
      </c>
      <c r="N2" s="156">
        <f>IF('Parade Entries'!$E7="Commercial",'Parade Entries'!N7,"")</f>
        <v>0</v>
      </c>
      <c r="O2" s="156">
        <f>IF('Parade Entries'!$E7="Commercial",'Parade Entries'!O7,"")</f>
        <v>1</v>
      </c>
      <c r="P2" s="156">
        <f>IF('Parade Entries'!$E7="Commercial",'Parade Entries'!P7,"")</f>
        <v>0</v>
      </c>
      <c r="Q2" s="156">
        <f>IF('Parade Entries'!$E7="Commercial",'Parade Entries'!Q7,"")</f>
        <v>0</v>
      </c>
      <c r="R2" s="156" t="str">
        <f>IF('Parade Entries'!$E7="Commercial",'Parade Entries'!R7,"")</f>
        <v>Online - Stripe</v>
      </c>
      <c r="S2" s="296">
        <f>IF('Parade Entries'!$E7="Commercial",'Parade Entries'!S7,"")</f>
        <v>300</v>
      </c>
      <c r="T2" s="296">
        <f>IF('Parade Entries'!$E7="Commercial",'Parade Entries'!U7,"")</f>
        <v>282.3</v>
      </c>
      <c r="U2" s="296">
        <f>IF('Parade Entries'!$E7="Commercial",'Parade Entries'!V7,"")</f>
        <v>8.6999999999999993</v>
      </c>
      <c r="V2" s="296">
        <f>IF('Parade Entries'!$E7="Commercial",'Parade Entries'!T7,"")</f>
        <v>9</v>
      </c>
      <c r="W2" s="297">
        <f>IF('Parade Entries'!$E7="Commercial",'Parade Entries'!X7/100,"")</f>
        <v>0</v>
      </c>
      <c r="X2" s="296">
        <f>IF('Parade Entries'!$E7="Commercial",'Parade Entries'!Z7,"")</f>
        <v>17.7</v>
      </c>
      <c r="Y2" s="156" t="str">
        <f>IF('Parade Entries'!$E7="Commercial",'Parade Entries'!Y7,"")</f>
        <v/>
      </c>
      <c r="Z2" s="296">
        <f>IF('Parade Entries'!$E7="Commercial",'Parade Entries'!Z7,"")</f>
        <v>17.7</v>
      </c>
      <c r="AA2" s="297">
        <f>IF('Parade Entries'!$E7="Commercial",'Parade Entries'!AA7,"")</f>
        <v>5.8999999999999997E-2</v>
      </c>
      <c r="AB2" s="296" t="str">
        <f>IF('Parade Entries'!$E7="Commercial",'Parade Entries'!AB7,"")</f>
        <v>Monica Gordon</v>
      </c>
      <c r="AC2" s="296" t="str">
        <f>IF('Parade Entries'!$E7="Commercial",'Parade Entries'!AC7,"")</f>
        <v>Constant Contact</v>
      </c>
      <c r="AD2" s="296" t="str">
        <f>IF('Parade Entries'!$E7="Commercial",'Parade Entries'!AD7,"")</f>
        <v/>
      </c>
    </row>
    <row r="3" spans="2:30" s="14" customFormat="1" ht="18" x14ac:dyDescent="0.25">
      <c r="B3" s="156" t="str">
        <f>IF('Parade Entries'!E8="Commercial",'Parade Entries'!B8,"")</f>
        <v>Rick Ray and Sons Plumbing</v>
      </c>
      <c r="C3" s="250">
        <f>IF('Parade Entries'!$E8="Commercial",'Parade Entries'!C8,"")</f>
        <v>45953</v>
      </c>
      <c r="D3" s="156" t="str">
        <f>IF('Parade Entries'!$E8="Commercial",'Parade Entries'!D8,"")</f>
        <v>Paid</v>
      </c>
      <c r="E3" s="156" t="str">
        <f>IF('Parade Entries'!$E8="Commercial",'Parade Entries'!E8,"")</f>
        <v>Commercial</v>
      </c>
      <c r="F3" s="156" t="str">
        <f>IF('Parade Entries'!$E8="Commercial",'Parade Entries'!F8,"")</f>
        <v>Sandy</v>
      </c>
      <c r="G3" s="156" t="str">
        <f>IF('Parade Entries'!$E8="Commercial",'Parade Entries'!G8,"")</f>
        <v>Ray</v>
      </c>
      <c r="H3" s="156" t="str">
        <f>IF('Parade Entries'!$E8="Commercial",'Parade Entries'!H8,"")</f>
        <v>sandy.ray@rickrayandsonsplumbing.com</v>
      </c>
      <c r="I3" s="156">
        <f>IF('Parade Entries'!$E8="Commercial",'Parade Entries'!I8,"")</f>
        <v>2175250001</v>
      </c>
      <c r="J3" s="156" t="str">
        <f>IF('Parade Entries'!$E8="Commercial",'Parade Entries'!J8,"")</f>
        <v>(Left Blank)</v>
      </c>
      <c r="K3" s="156">
        <f>IF('Parade Entries'!$E8="Commercial",'Parade Entries'!K8,"")</f>
        <v>40</v>
      </c>
      <c r="L3" s="156">
        <f>IF('Parade Entries'!$E8="Commercial",'Parade Entries'!L8,"")</f>
        <v>0</v>
      </c>
      <c r="M3" s="156">
        <f>IF('Parade Entries'!$E8="Commercial",'Parade Entries'!M8,"")</f>
        <v>0</v>
      </c>
      <c r="N3" s="156">
        <f>IF('Parade Entries'!$E8="Commercial",'Parade Entries'!N8,"")</f>
        <v>0</v>
      </c>
      <c r="O3" s="156">
        <f>IF('Parade Entries'!$E8="Commercial",'Parade Entries'!O8,"")</f>
        <v>3</v>
      </c>
      <c r="P3" s="156">
        <f>IF('Parade Entries'!$E8="Commercial",'Parade Entries'!P8,"")</f>
        <v>1</v>
      </c>
      <c r="Q3" s="156" t="str">
        <f>IF('Parade Entries'!$E8="Commercial",'Parade Entries'!Q8,"")</f>
        <v>Truck, Dump Truck, Golf cart</v>
      </c>
      <c r="R3" s="156" t="str">
        <f>IF('Parade Entries'!$E8="Commercial",'Parade Entries'!R8,"")</f>
        <v>Online - Stripe</v>
      </c>
      <c r="S3" s="296">
        <f>IF('Parade Entries'!$E8="Commercial",'Parade Entries'!S8,"")</f>
        <v>300</v>
      </c>
      <c r="T3" s="296">
        <f>IF('Parade Entries'!$E8="Commercial",'Parade Entries'!U8,"")</f>
        <v>282.3</v>
      </c>
      <c r="U3" s="296">
        <f>IF('Parade Entries'!$E8="Commercial",'Parade Entries'!V8,"")</f>
        <v>8.6999999999999993</v>
      </c>
      <c r="V3" s="296">
        <f>IF('Parade Entries'!$E8="Commercial",'Parade Entries'!T8,"")</f>
        <v>9</v>
      </c>
      <c r="W3" s="297">
        <f>IF('Parade Entries'!$E8="Commercial",'Parade Entries'!X8/100,"")</f>
        <v>0</v>
      </c>
      <c r="X3" s="296">
        <f>IF('Parade Entries'!$E8="Commercial",'Parade Entries'!Z8,"")</f>
        <v>17.7</v>
      </c>
      <c r="Y3" s="297" t="str">
        <f>IF('Parade Entries'!$E8="Commercial",'Parade Entries'!Y8,"")</f>
        <v/>
      </c>
      <c r="Z3" s="296">
        <f>IF('Parade Entries'!$E8="Commercial",'Parade Entries'!Z8,"")</f>
        <v>17.7</v>
      </c>
      <c r="AA3" s="297">
        <f>IF('Parade Entries'!$E8="Commercial",'Parade Entries'!AA8,"")</f>
        <v>5.8999999999999997E-2</v>
      </c>
      <c r="AB3" s="296" t="str">
        <f>IF('Parade Entries'!$E8="Commercial",'Parade Entries'!AB8,"")</f>
        <v>Sandy Ray</v>
      </c>
      <c r="AC3" s="296" t="str">
        <f>IF('Parade Entries'!$E8="Commercial",'Parade Entries'!AC8,"")</f>
        <v>Constant Contact</v>
      </c>
      <c r="AD3" s="296" t="str">
        <f>IF('Parade Entries'!$E8="Commercial",'Parade Entries'!AD8,"")</f>
        <v/>
      </c>
    </row>
    <row r="4" spans="2:30" s="14" customFormat="1" ht="18.75" customHeight="1" x14ac:dyDescent="0.25">
      <c r="B4" s="156" t="str">
        <f>IF('Parade Entries'!E9="Commercial",'Parade Entries'!B9,"")</f>
        <v>United Community Bank - They didn't complete transcaction</v>
      </c>
      <c r="C4" s="250">
        <f>IF('Parade Entries'!$E9="Commercial",'Parade Entries'!C9,"")</f>
        <v>45965</v>
      </c>
      <c r="D4" s="156">
        <f>IF('Parade Entries'!$E9="Commercial",'Parade Entries'!D9,"")</f>
        <v>0</v>
      </c>
      <c r="E4" s="156" t="str">
        <f>IF('Parade Entries'!$E9="Commercial",'Parade Entries'!E9,"")</f>
        <v>Commercial</v>
      </c>
      <c r="F4" s="156" t="str">
        <f>IF('Parade Entries'!$E9="Commercial",'Parade Entries'!F9,"")</f>
        <v>Hannah</v>
      </c>
      <c r="G4" s="156" t="str">
        <f>IF('Parade Entries'!$E9="Commercial",'Parade Entries'!G9,"")</f>
        <v>Sutton</v>
      </c>
      <c r="H4" s="156" t="str">
        <f>IF('Parade Entries'!$E9="Commercial",'Parade Entries'!H9,"")</f>
        <v>hsutton@ucbbank.com</v>
      </c>
      <c r="I4" s="156">
        <f>IF('Parade Entries'!$E9="Commercial",'Parade Entries'!I9,"")</f>
        <v>2522167853</v>
      </c>
      <c r="J4" s="156" t="str">
        <f>IF('Parade Entries'!$E9="Commercial",'Parade Entries'!J9,"")</f>
        <v>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v>
      </c>
      <c r="K4" s="156">
        <f>IF('Parade Entries'!$E9="Commercial",'Parade Entries'!K9,"")</f>
        <v>50</v>
      </c>
      <c r="L4" s="156" t="str">
        <f>IF('Parade Entries'!$E9="Commercial",'Parade Entries'!L9,"")</f>
        <v>IN THE PAST OUR SPOT WAS D9-10, WE WOULD LIKE TO KEEP THIS AS OUR CURRENT POSITION IN THE PARADE</v>
      </c>
      <c r="M4" s="156" t="str">
        <f>IF('Parade Entries'!$E9="Commercial",'Parade Entries'!M9,"")</f>
        <v>no</v>
      </c>
      <c r="N4" s="156">
        <f>IF('Parade Entries'!$E9="Commercial",'Parade Entries'!N9,"")</f>
        <v>0</v>
      </c>
      <c r="O4" s="156">
        <f>IF('Parade Entries'!$E9="Commercial",'Parade Entries'!O9,"")</f>
        <v>1</v>
      </c>
      <c r="P4" s="156">
        <f>IF('Parade Entries'!$E9="Commercial",'Parade Entries'!P9,"")</f>
        <v>0</v>
      </c>
      <c r="Q4" s="156" t="str">
        <f>IF('Parade Entries'!$E9="Commercial",'Parade Entries'!Q9,"")</f>
        <v>1 Trolley/ 1 Gator</v>
      </c>
      <c r="R4" s="156" t="str">
        <f>IF('Parade Entries'!$E9="Commercial",'Parade Entries'!R9,"")</f>
        <v>Online - Stripe</v>
      </c>
      <c r="S4" s="296">
        <f>IF('Parade Entries'!$E9="Commercial",'Parade Entries'!S9,"")</f>
        <v>300</v>
      </c>
      <c r="T4" s="296">
        <f>IF('Parade Entries'!$E9="Commercial",'Parade Entries'!U9,"")</f>
        <v>0</v>
      </c>
      <c r="U4" s="296">
        <f>IF('Parade Entries'!$E9="Commercial",'Parade Entries'!V9,"")</f>
        <v>0</v>
      </c>
      <c r="V4" s="296">
        <f>IF('Parade Entries'!$E9="Commercial",'Parade Entries'!T9,"")</f>
        <v>0</v>
      </c>
      <c r="W4" s="297">
        <f>IF('Parade Entries'!$E9="Commercial",'Parade Entries'!X9/100,"")</f>
        <v>0</v>
      </c>
      <c r="X4" s="296">
        <f>IF('Parade Entries'!$E9="Commercial",'Parade Entries'!Z9,"")</f>
        <v>0</v>
      </c>
      <c r="Y4" s="297" t="str">
        <f>IF('Parade Entries'!$E9="Commercial",'Parade Entries'!Y9,"")</f>
        <v/>
      </c>
      <c r="Z4" s="296">
        <f>IF('Parade Entries'!$E9="Commercial",'Parade Entries'!Z9,"")</f>
        <v>0</v>
      </c>
      <c r="AA4" s="297">
        <f>IF('Parade Entries'!$E9="Commercial",'Parade Entries'!AA9,"")</f>
        <v>0</v>
      </c>
      <c r="AB4" s="296" t="str">
        <f>IF('Parade Entries'!$E9="Commercial",'Parade Entries'!AB9,"")</f>
        <v>Hannah Sutton</v>
      </c>
      <c r="AC4" s="296" t="str">
        <f>IF('Parade Entries'!$E9="Commercial",'Parade Entries'!AC9,"")</f>
        <v>Constant Contact</v>
      </c>
      <c r="AD4" s="296" t="str">
        <f>IF('Parade Entries'!$E9="Commercial",'Parade Entries'!AD9,"")</f>
        <v/>
      </c>
    </row>
    <row r="5" spans="2:30" s="6" customFormat="1" ht="18" x14ac:dyDescent="0.25">
      <c r="B5" s="156" t="str">
        <f>IF('Parade Entries'!E10="Commercial",'Parade Entries'!B10,"")</f>
        <v/>
      </c>
      <c r="C5" s="250" t="str">
        <f>IF('Parade Entries'!$E10="Commercial",'Parade Entries'!C10,"")</f>
        <v/>
      </c>
      <c r="D5" s="156" t="str">
        <f>IF('Parade Entries'!$E10="Commercial",'Parade Entries'!D10,"")</f>
        <v/>
      </c>
      <c r="E5" s="156" t="str">
        <f>IF('Parade Entries'!$E10="Commercial",'Parade Entries'!E10,"")</f>
        <v/>
      </c>
      <c r="F5" s="156" t="str">
        <f>IF('Parade Entries'!$E10="Commercial",'Parade Entries'!F10,"")</f>
        <v/>
      </c>
      <c r="G5" s="156" t="str">
        <f>IF('Parade Entries'!$E10="Commercial",'Parade Entries'!G10,"")</f>
        <v/>
      </c>
      <c r="H5" s="156" t="str">
        <f>IF('Parade Entries'!$E10="Commercial",'Parade Entries'!H10,"")</f>
        <v/>
      </c>
      <c r="I5" s="156" t="str">
        <f>IF('Parade Entries'!$E10="Commercial",'Parade Entries'!I10,"")</f>
        <v/>
      </c>
      <c r="J5" s="156" t="str">
        <f>IF('Parade Entries'!$E10="Commercial",'Parade Entries'!J10,"")</f>
        <v/>
      </c>
      <c r="K5" s="156" t="str">
        <f>IF('Parade Entries'!$E10="Commercial",'Parade Entries'!K10,"")</f>
        <v/>
      </c>
      <c r="L5" s="156" t="str">
        <f>IF('Parade Entries'!$E10="Commercial",'Parade Entries'!L10,"")</f>
        <v/>
      </c>
      <c r="M5" s="156" t="str">
        <f>IF('Parade Entries'!$E10="Commercial",'Parade Entries'!M10,"")</f>
        <v/>
      </c>
      <c r="N5" s="156" t="str">
        <f>IF('Parade Entries'!$E10="Commercial",'Parade Entries'!N10,"")</f>
        <v/>
      </c>
      <c r="O5" s="156" t="str">
        <f>IF('Parade Entries'!$E10="Commercial",'Parade Entries'!O10,"")</f>
        <v/>
      </c>
      <c r="P5" s="156" t="str">
        <f>IF('Parade Entries'!$E10="Commercial",'Parade Entries'!P10,"")</f>
        <v/>
      </c>
      <c r="Q5" s="156" t="str">
        <f>IF('Parade Entries'!$E10="Commercial",'Parade Entries'!Q10,"")</f>
        <v/>
      </c>
      <c r="R5" s="156" t="str">
        <f>IF('Parade Entries'!$E10="Commercial",'Parade Entries'!R10,"")</f>
        <v/>
      </c>
      <c r="S5" s="296" t="str">
        <f>IF('Parade Entries'!$E10="Commercial",'Parade Entries'!S10,"")</f>
        <v/>
      </c>
      <c r="T5" s="296" t="str">
        <f>IF('Parade Entries'!$E10="Commercial",'Parade Entries'!U10,"")</f>
        <v/>
      </c>
      <c r="U5" s="296" t="str">
        <f>IF('Parade Entries'!$E10="Commercial",'Parade Entries'!V10,"")</f>
        <v/>
      </c>
      <c r="V5" s="296" t="str">
        <f>IF('Parade Entries'!$E10="Commercial",'Parade Entries'!T10,"")</f>
        <v/>
      </c>
      <c r="W5" s="297" t="str">
        <f>IF('Parade Entries'!$E10="Commercial",'Parade Entries'!X10/100,"")</f>
        <v/>
      </c>
      <c r="X5" s="296" t="str">
        <f>IF('Parade Entries'!$E10="Commercial",'Parade Entries'!Z10,"")</f>
        <v/>
      </c>
      <c r="Y5" s="297" t="str">
        <f>IF('Parade Entries'!$E10="Commercial",'Parade Entries'!Y10,"")</f>
        <v/>
      </c>
      <c r="Z5" s="296" t="str">
        <f>IF('Parade Entries'!$E10="Commercial",'Parade Entries'!Z10,"")</f>
        <v/>
      </c>
      <c r="AA5" s="297" t="str">
        <f>IF('Parade Entries'!$E10="Commercial",'Parade Entries'!AA10,"")</f>
        <v/>
      </c>
      <c r="AB5" s="296" t="str">
        <f>IF('Parade Entries'!$E10="Commercial",'Parade Entries'!AB10,"")</f>
        <v/>
      </c>
      <c r="AC5" s="296" t="str">
        <f>IF('Parade Entries'!$E10="Commercial",'Parade Entries'!AC10,"")</f>
        <v/>
      </c>
      <c r="AD5" s="296" t="str">
        <f>IF('Parade Entries'!$E10="Commercial",'Parade Entries'!AD10,"")</f>
        <v/>
      </c>
    </row>
    <row r="6" spans="2:30" s="6" customFormat="1" ht="18" x14ac:dyDescent="0.25">
      <c r="B6" s="156" t="str">
        <f>IF('Parade Entries'!E11="Commercial",'Parade Entries'!B11,"")</f>
        <v>Plumbers &amp; Steamfitters Local 137</v>
      </c>
      <c r="C6" s="250">
        <f>IF('Parade Entries'!$E11="Commercial",'Parade Entries'!C11,"")</f>
        <v>45999</v>
      </c>
      <c r="D6" s="156" t="str">
        <f>IF('Parade Entries'!$E11="Commercial",'Parade Entries'!D11,"")</f>
        <v>Paid</v>
      </c>
      <c r="E6" s="156" t="str">
        <f>IF('Parade Entries'!$E11="Commercial",'Parade Entries'!E11,"")</f>
        <v>Commercial</v>
      </c>
      <c r="F6" s="156" t="str">
        <f>IF('Parade Entries'!$E11="Commercial",'Parade Entries'!F11,"")</f>
        <v>Scott</v>
      </c>
      <c r="G6" s="156" t="str">
        <f>IF('Parade Entries'!$E11="Commercial",'Parade Entries'!G11,"")</f>
        <v>Homier</v>
      </c>
      <c r="H6" s="156" t="str">
        <f>IF('Parade Entries'!$E11="Commercial",'Parade Entries'!H11,"")</f>
        <v>scotth@ua137.org</v>
      </c>
      <c r="I6" s="156">
        <f>IF('Parade Entries'!$E11="Commercial",'Parade Entries'!I11,"")</f>
        <v>2178992878</v>
      </c>
      <c r="J6" s="156" t="str">
        <f>IF('Parade Entries'!$E11="Commercial",'Parade Entries'!J11,"")</f>
        <v>Plumbers &amp; Steamfitters Local 137 is celebrating 130 years serving Springfield and the rest of Central Illinois. We have over 925 members that pride themselves with having the skills to be Plumbers, Welders, Fitters and HVACR Technicians. Happy St Patricks' Day from Local 137.</v>
      </c>
      <c r="K6" s="156">
        <f>IF('Parade Entries'!$E11="Commercial",'Parade Entries'!K11,"")</f>
        <v>0</v>
      </c>
      <c r="L6" s="156" t="str">
        <f>IF('Parade Entries'!$E11="Commercial",'Parade Entries'!L11,"")</f>
        <v>No Notes</v>
      </c>
      <c r="M6" s="156">
        <f>IF('Parade Entries'!$E11="Commercial",'Parade Entries'!M11,"")</f>
        <v>0</v>
      </c>
      <c r="N6" s="156">
        <f>IF('Parade Entries'!$E11="Commercial",'Parade Entries'!N11,"")</f>
        <v>0</v>
      </c>
      <c r="O6" s="156">
        <f>IF('Parade Entries'!$E11="Commercial",'Parade Entries'!O11,"")</f>
        <v>0</v>
      </c>
      <c r="P6" s="156">
        <f>IF('Parade Entries'!$E11="Commercial",'Parade Entries'!P11,"")</f>
        <v>0</v>
      </c>
      <c r="Q6" s="156">
        <f>IF('Parade Entries'!$E11="Commercial",'Parade Entries'!Q11,"")</f>
        <v>0</v>
      </c>
      <c r="R6" s="156" t="str">
        <f>IF('Parade Entries'!$E11="Commercial",'Parade Entries'!R11,"")</f>
        <v>Online - Stripe</v>
      </c>
      <c r="S6" s="296">
        <f>IF('Parade Entries'!$E11="Commercial",'Parade Entries'!S11,"")</f>
        <v>300</v>
      </c>
      <c r="T6" s="296">
        <f>IF('Parade Entries'!$E11="Commercial",'Parade Entries'!U11,"")</f>
        <v>282</v>
      </c>
      <c r="U6" s="296">
        <f>IF('Parade Entries'!$E11="Commercial",'Parade Entries'!V11,"")</f>
        <v>0</v>
      </c>
      <c r="V6" s="296">
        <f>IF('Parade Entries'!$E11="Commercial",'Parade Entries'!T11,"")</f>
        <v>9</v>
      </c>
      <c r="W6" s="297">
        <f>IF('Parade Entries'!$E11="Commercial",'Parade Entries'!X11/100,"")</f>
        <v>0.09</v>
      </c>
      <c r="X6" s="296">
        <f>IF('Parade Entries'!$E11="Commercial",'Parade Entries'!Z11,"")</f>
        <v>18</v>
      </c>
      <c r="Y6" s="297">
        <f>IF('Parade Entries'!$E11="Commercial",'Parade Entries'!Y11,"")</f>
        <v>0.03</v>
      </c>
      <c r="Z6" s="296">
        <f>IF('Parade Entries'!$E11="Commercial",'Parade Entries'!Z11,"")</f>
        <v>18</v>
      </c>
      <c r="AA6" s="297">
        <f>IF('Parade Entries'!$E11="Commercial",'Parade Entries'!AA11,"")</f>
        <v>0.06</v>
      </c>
      <c r="AB6" s="296" t="str">
        <f>IF('Parade Entries'!$E11="Commercial",'Parade Entries'!AB11,"")</f>
        <v>Scott Homier</v>
      </c>
      <c r="AC6" s="296" t="str">
        <f>IF('Parade Entries'!$E11="Commercial",'Parade Entries'!AC11,"")</f>
        <v>New Site</v>
      </c>
      <c r="AD6" s="296" t="str">
        <f>IF('Parade Entries'!$E11="Commercial",'Parade Entries'!AD11,"")</f>
        <v/>
      </c>
    </row>
    <row r="7" spans="2:30" s="6" customFormat="1" ht="18" x14ac:dyDescent="0.25">
      <c r="B7" s="156" t="str">
        <f>IF('Parade Entries'!E12="Commercial",'Parade Entries'!B12,"")</f>
        <v>Advanced Dental Care of Springfield</v>
      </c>
      <c r="C7" s="250">
        <f>IF('Parade Entries'!$E12="Commercial",'Parade Entries'!C12,"")</f>
        <v>46006</v>
      </c>
      <c r="D7" s="156" t="str">
        <f>IF('Parade Entries'!$E12="Commercial",'Parade Entries'!D12,"")</f>
        <v>Paid</v>
      </c>
      <c r="E7" s="156" t="str">
        <f>IF('Parade Entries'!$E12="Commercial",'Parade Entries'!E12,"")</f>
        <v>Commercial</v>
      </c>
      <c r="F7" s="156" t="str">
        <f>IF('Parade Entries'!$E12="Commercial",'Parade Entries'!F12,"")</f>
        <v>Teresa</v>
      </c>
      <c r="G7" s="156" t="str">
        <f>IF('Parade Entries'!$E12="Commercial",'Parade Entries'!G12,"")</f>
        <v>Davidsmeier</v>
      </c>
      <c r="H7" s="156" t="str">
        <f>IF('Parade Entries'!$E12="Commercial",'Parade Entries'!H12,"")</f>
        <v>teresa@smilespringfield.com</v>
      </c>
      <c r="I7" s="156">
        <f>IF('Parade Entries'!$E12="Commercial",'Parade Entries'!I12,"")</f>
        <v>2175463333</v>
      </c>
      <c r="J7" s="156" t="str">
        <f>IF('Parade Entries'!$E12="Commercial",'Parade Entries'!J12,"")</f>
        <v>We are a group of dental professionals that have adapted our Irish backgrounds.... for today! May your teeth shine brighter than a pot of gold</v>
      </c>
      <c r="K7" s="156">
        <f>IF('Parade Entries'!$E12="Commercial",'Parade Entries'!K12,"")</f>
        <v>35</v>
      </c>
      <c r="L7" s="156" t="str">
        <f>IF('Parade Entries'!$E12="Commercial",'Parade Entries'!L12,"")</f>
        <v>No Notes</v>
      </c>
      <c r="M7" s="156">
        <f>IF('Parade Entries'!$E12="Commercial",'Parade Entries'!M12,"")</f>
        <v>0</v>
      </c>
      <c r="N7" s="156">
        <f>IF('Parade Entries'!$E12="Commercial",'Parade Entries'!N12,"")</f>
        <v>0</v>
      </c>
      <c r="O7" s="156">
        <f>IF('Parade Entries'!$E12="Commercial",'Parade Entries'!O12,"")</f>
        <v>1</v>
      </c>
      <c r="P7" s="156">
        <f>IF('Parade Entries'!$E12="Commercial",'Parade Entries'!P12,"")</f>
        <v>0</v>
      </c>
      <c r="Q7" s="156">
        <f>IF('Parade Entries'!$E12="Commercial",'Parade Entries'!Q12,"")</f>
        <v>0</v>
      </c>
      <c r="R7" s="156" t="str">
        <f>IF('Parade Entries'!$E12="Commercial",'Parade Entries'!R12,"")</f>
        <v>Online - Stripe</v>
      </c>
      <c r="S7" s="296">
        <f>IF('Parade Entries'!$E12="Commercial",'Parade Entries'!S12,"")</f>
        <v>300</v>
      </c>
      <c r="T7" s="296">
        <f>IF('Parade Entries'!$E12="Commercial",'Parade Entries'!U12,"")</f>
        <v>282</v>
      </c>
      <c r="U7" s="296">
        <f>IF('Parade Entries'!$E12="Commercial",'Parade Entries'!V12,"")</f>
        <v>0</v>
      </c>
      <c r="V7" s="296">
        <f>IF('Parade Entries'!$E12="Commercial",'Parade Entries'!T12,"")</f>
        <v>9</v>
      </c>
      <c r="W7" s="297">
        <f>IF('Parade Entries'!$E12="Commercial",'Parade Entries'!X12/100,"")</f>
        <v>0.09</v>
      </c>
      <c r="X7" s="296">
        <f>IF('Parade Entries'!$E12="Commercial",'Parade Entries'!Z12,"")</f>
        <v>18</v>
      </c>
      <c r="Y7" s="297">
        <f>IF('Parade Entries'!$E12="Commercial",'Parade Entries'!Y12,"")</f>
        <v>0.03</v>
      </c>
      <c r="Z7" s="296">
        <f>IF('Parade Entries'!$E12="Commercial",'Parade Entries'!Z12,"")</f>
        <v>18</v>
      </c>
      <c r="AA7" s="297">
        <f>IF('Parade Entries'!$E12="Commercial",'Parade Entries'!AA12,"")</f>
        <v>0.06</v>
      </c>
      <c r="AB7" s="296" t="str">
        <f>IF('Parade Entries'!$E12="Commercial",'Parade Entries'!AB12,"")</f>
        <v>Teresa Davidsmeier</v>
      </c>
      <c r="AC7" s="296" t="str">
        <f>IF('Parade Entries'!$E12="Commercial",'Parade Entries'!AC12,"")</f>
        <v>New Site</v>
      </c>
      <c r="AD7" s="296" t="str">
        <f>IF('Parade Entries'!$E12="Commercial",'Parade Entries'!AD12,"")</f>
        <v/>
      </c>
    </row>
    <row r="8" spans="2:30" s="6" customFormat="1" ht="18" x14ac:dyDescent="0.25">
      <c r="B8" s="156" t="str">
        <f>IF('Parade Entries'!E13="Commercial",'Parade Entries'!B13,"")</f>
        <v>Sangamon Tree Service</v>
      </c>
      <c r="C8" s="250">
        <f>IF('Parade Entries'!$E13="Commercial",'Parade Entries'!C13,"")</f>
        <v>46009</v>
      </c>
      <c r="D8" s="156" t="str">
        <f>IF('Parade Entries'!$E13="Commercial",'Parade Entries'!D13,"")</f>
        <v>Paid</v>
      </c>
      <c r="E8" s="156" t="str">
        <f>IF('Parade Entries'!$E13="Commercial",'Parade Entries'!E13,"")</f>
        <v>Commercial</v>
      </c>
      <c r="F8" s="156" t="str">
        <f>IF('Parade Entries'!$E13="Commercial",'Parade Entries'!F13,"")</f>
        <v>Chad</v>
      </c>
      <c r="G8" s="156" t="str">
        <f>IF('Parade Entries'!$E13="Commercial",'Parade Entries'!G13,"")</f>
        <v>Fowler</v>
      </c>
      <c r="H8" s="156" t="str">
        <f>IF('Parade Entries'!$E13="Commercial",'Parade Entries'!H13,"")</f>
        <v>sangamontreeservice@gmail.com</v>
      </c>
      <c r="I8" s="156">
        <f>IF('Parade Entries'!$E13="Commercial",'Parade Entries'!I13,"")</f>
        <v>2174145730</v>
      </c>
      <c r="J8" s="156" t="str">
        <f>IF('Parade Entries'!$E13="Commercial",'Parade Entries'!J13,"")</f>
        <v>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v>
      </c>
      <c r="K8" s="156" t="str">
        <f>IF('Parade Entries'!$E13="Commercial",'Parade Entries'!K13,"")</f>
        <v>?</v>
      </c>
      <c r="L8" s="156" t="str">
        <f>IF('Parade Entries'!$E13="Commercial",'Parade Entries'!L13,"")</f>
        <v>No Notes</v>
      </c>
      <c r="M8" s="156">
        <f>IF('Parade Entries'!$E13="Commercial",'Parade Entries'!M13,"")</f>
        <v>0</v>
      </c>
      <c r="N8" s="156">
        <f>IF('Parade Entries'!$E13="Commercial",'Parade Entries'!N13,"")</f>
        <v>0</v>
      </c>
      <c r="O8" s="156">
        <f>IF('Parade Entries'!$E13="Commercial",'Parade Entries'!O13,"")</f>
        <v>0</v>
      </c>
      <c r="P8" s="156">
        <f>IF('Parade Entries'!$E13="Commercial",'Parade Entries'!P13,"")</f>
        <v>0</v>
      </c>
      <c r="Q8" s="156">
        <f>IF('Parade Entries'!$E13="Commercial",'Parade Entries'!Q13,"")</f>
        <v>0</v>
      </c>
      <c r="R8" s="156" t="str">
        <f>IF('Parade Entries'!$E13="Commercial",'Parade Entries'!R13,"")</f>
        <v>Online - Stripe</v>
      </c>
      <c r="S8" s="296">
        <f>IF('Parade Entries'!$E13="Commercial",'Parade Entries'!S13,"")</f>
        <v>300</v>
      </c>
      <c r="T8" s="296">
        <f>IF('Parade Entries'!$E13="Commercial",'Parade Entries'!U13,"")</f>
        <v>282</v>
      </c>
      <c r="U8" s="296">
        <f>IF('Parade Entries'!$E13="Commercial",'Parade Entries'!V13,"")</f>
        <v>0</v>
      </c>
      <c r="V8" s="296">
        <f>IF('Parade Entries'!$E13="Commercial",'Parade Entries'!T13,"")</f>
        <v>9</v>
      </c>
      <c r="W8" s="297">
        <f>IF('Parade Entries'!$E13="Commercial",'Parade Entries'!X13/100,"")</f>
        <v>0.09</v>
      </c>
      <c r="X8" s="296">
        <f>IF('Parade Entries'!$E13="Commercial",'Parade Entries'!Z13,"")</f>
        <v>18</v>
      </c>
      <c r="Y8" s="297">
        <f>IF('Parade Entries'!$E13="Commercial",'Parade Entries'!Y13,"")</f>
        <v>0.03</v>
      </c>
      <c r="Z8" s="296">
        <f>IF('Parade Entries'!$E13="Commercial",'Parade Entries'!Z13,"")</f>
        <v>18</v>
      </c>
      <c r="AA8" s="297">
        <f>IF('Parade Entries'!$E13="Commercial",'Parade Entries'!AA13,"")</f>
        <v>0.06</v>
      </c>
      <c r="AB8" s="296" t="str">
        <f>IF('Parade Entries'!$E13="Commercial",'Parade Entries'!AB13,"")</f>
        <v>Chad Fowler</v>
      </c>
      <c r="AC8" s="296" t="str">
        <f>IF('Parade Entries'!$E13="Commercial",'Parade Entries'!AC13,"")</f>
        <v>New Site</v>
      </c>
      <c r="AD8" s="296" t="str">
        <f>IF('Parade Entries'!$E13="Commercial",'Parade Entries'!AD13,"")</f>
        <v/>
      </c>
    </row>
    <row r="9" spans="2:30" s="6" customFormat="1" ht="18" x14ac:dyDescent="0.25">
      <c r="B9" s="156" t="str">
        <f>IF('Parade Entries'!E14="Commercial",'Parade Entries'!B14,"")</f>
        <v/>
      </c>
      <c r="C9" s="250" t="str">
        <f>IF('Parade Entries'!$E14="Commercial",'Parade Entries'!C14,"")</f>
        <v/>
      </c>
      <c r="D9" s="156" t="str">
        <f>IF('Parade Entries'!$E14="Commercial",'Parade Entries'!D14,"")</f>
        <v/>
      </c>
      <c r="E9" s="156" t="str">
        <f>IF('Parade Entries'!$E14="Commercial",'Parade Entries'!E14,"")</f>
        <v/>
      </c>
      <c r="F9" s="156" t="str">
        <f>IF('Parade Entries'!$E14="Commercial",'Parade Entries'!F14,"")</f>
        <v/>
      </c>
      <c r="G9" s="156" t="str">
        <f>IF('Parade Entries'!$E14="Commercial",'Parade Entries'!G14,"")</f>
        <v/>
      </c>
      <c r="H9" s="156" t="str">
        <f>IF('Parade Entries'!$E14="Commercial",'Parade Entries'!H14,"")</f>
        <v/>
      </c>
      <c r="I9" s="156" t="str">
        <f>IF('Parade Entries'!$E14="Commercial",'Parade Entries'!I14,"")</f>
        <v/>
      </c>
      <c r="J9" s="156" t="str">
        <f>IF('Parade Entries'!$E14="Commercial",'Parade Entries'!J14,"")</f>
        <v/>
      </c>
      <c r="K9" s="156" t="str">
        <f>IF('Parade Entries'!$E14="Commercial",'Parade Entries'!K14,"")</f>
        <v/>
      </c>
      <c r="L9" s="156" t="str">
        <f>IF('Parade Entries'!$E14="Commercial",'Parade Entries'!L14,"")</f>
        <v/>
      </c>
      <c r="M9" s="156" t="str">
        <f>IF('Parade Entries'!$E14="Commercial",'Parade Entries'!M14,"")</f>
        <v/>
      </c>
      <c r="N9" s="156" t="str">
        <f>IF('Parade Entries'!$E14="Commercial",'Parade Entries'!N14,"")</f>
        <v/>
      </c>
      <c r="O9" s="156" t="str">
        <f>IF('Parade Entries'!$E14="Commercial",'Parade Entries'!O14,"")</f>
        <v/>
      </c>
      <c r="P9" s="156" t="str">
        <f>IF('Parade Entries'!$E14="Commercial",'Parade Entries'!P14,"")</f>
        <v/>
      </c>
      <c r="Q9" s="156" t="str">
        <f>IF('Parade Entries'!$E14="Commercial",'Parade Entries'!Q14,"")</f>
        <v/>
      </c>
      <c r="R9" s="156" t="str">
        <f>IF('Parade Entries'!$E14="Commercial",'Parade Entries'!R14,"")</f>
        <v/>
      </c>
      <c r="S9" s="296" t="str">
        <f>IF('Parade Entries'!$E14="Commercial",'Parade Entries'!S14,"")</f>
        <v/>
      </c>
      <c r="T9" s="296" t="str">
        <f>IF('Parade Entries'!$E14="Commercial",'Parade Entries'!U14,"")</f>
        <v/>
      </c>
      <c r="U9" s="296" t="str">
        <f>IF('Parade Entries'!$E14="Commercial",'Parade Entries'!V14,"")</f>
        <v/>
      </c>
      <c r="V9" s="296" t="str">
        <f>IF('Parade Entries'!$E14="Commercial",'Parade Entries'!T14,"")</f>
        <v/>
      </c>
      <c r="W9" s="297" t="str">
        <f>IF('Parade Entries'!$E14="Commercial",'Parade Entries'!X14/100,"")</f>
        <v/>
      </c>
      <c r="X9" s="296" t="str">
        <f>IF('Parade Entries'!$E14="Commercial",'Parade Entries'!Z14,"")</f>
        <v/>
      </c>
      <c r="Y9" s="297" t="str">
        <f>IF('Parade Entries'!$E14="Commercial",'Parade Entries'!Y14,"")</f>
        <v/>
      </c>
      <c r="Z9" s="296" t="str">
        <f>IF('Parade Entries'!$E14="Commercial",'Parade Entries'!Z14,"")</f>
        <v/>
      </c>
      <c r="AA9" s="297" t="str">
        <f>IF('Parade Entries'!$E14="Commercial",'Parade Entries'!AA14,"")</f>
        <v/>
      </c>
      <c r="AB9" s="296" t="str">
        <f>IF('Parade Entries'!$E14="Commercial",'Parade Entries'!AB14,"")</f>
        <v/>
      </c>
      <c r="AC9" s="296" t="str">
        <f>IF('Parade Entries'!$E14="Commercial",'Parade Entries'!AC14,"")</f>
        <v/>
      </c>
      <c r="AD9" s="296" t="str">
        <f>IF('Parade Entries'!$E14="Commercial",'Parade Entries'!AD14,"")</f>
        <v/>
      </c>
    </row>
    <row r="10" spans="2:30" s="6" customFormat="1" ht="18" x14ac:dyDescent="0.25">
      <c r="B10" s="156" t="str">
        <f>IF('Parade Entries'!E15="Commercial",'Parade Entries'!B15,"")</f>
        <v/>
      </c>
      <c r="C10" s="250" t="str">
        <f>IF('Parade Entries'!$E15="Commercial",'Parade Entries'!C15,"")</f>
        <v/>
      </c>
      <c r="D10" s="156" t="str">
        <f>IF('Parade Entries'!$E15="Commercial",'Parade Entries'!D15,"")</f>
        <v/>
      </c>
      <c r="E10" s="156" t="str">
        <f>IF('Parade Entries'!$E15="Commercial",'Parade Entries'!E15,"")</f>
        <v/>
      </c>
      <c r="F10" s="156" t="str">
        <f>IF('Parade Entries'!$E15="Commercial",'Parade Entries'!F15,"")</f>
        <v/>
      </c>
      <c r="G10" s="156" t="str">
        <f>IF('Parade Entries'!$E15="Commercial",'Parade Entries'!G15,"")</f>
        <v/>
      </c>
      <c r="H10" s="156" t="str">
        <f>IF('Parade Entries'!$E15="Commercial",'Parade Entries'!H15,"")</f>
        <v/>
      </c>
      <c r="I10" s="156" t="str">
        <f>IF('Parade Entries'!$E15="Commercial",'Parade Entries'!I15,"")</f>
        <v/>
      </c>
      <c r="J10" s="156" t="str">
        <f>IF('Parade Entries'!$E15="Commercial",'Parade Entries'!J15,"")</f>
        <v/>
      </c>
      <c r="K10" s="156" t="str">
        <f>IF('Parade Entries'!$E15="Commercial",'Parade Entries'!K15,"")</f>
        <v/>
      </c>
      <c r="L10" s="156" t="str">
        <f>IF('Parade Entries'!$E15="Commercial",'Parade Entries'!L15,"")</f>
        <v/>
      </c>
      <c r="M10" s="156" t="str">
        <f>IF('Parade Entries'!$E15="Commercial",'Parade Entries'!M15,"")</f>
        <v/>
      </c>
      <c r="N10" s="156" t="str">
        <f>IF('Parade Entries'!$E15="Commercial",'Parade Entries'!N15,"")</f>
        <v/>
      </c>
      <c r="O10" s="156" t="str">
        <f>IF('Parade Entries'!$E15="Commercial",'Parade Entries'!O15,"")</f>
        <v/>
      </c>
      <c r="P10" s="156" t="str">
        <f>IF('Parade Entries'!$E15="Commercial",'Parade Entries'!P15,"")</f>
        <v/>
      </c>
      <c r="Q10" s="156" t="str">
        <f>IF('Parade Entries'!$E15="Commercial",'Parade Entries'!Q15,"")</f>
        <v/>
      </c>
      <c r="R10" s="156" t="str">
        <f>IF('Parade Entries'!$E15="Commercial",'Parade Entries'!R15,"")</f>
        <v/>
      </c>
      <c r="S10" s="296" t="str">
        <f>IF('Parade Entries'!$E15="Commercial",'Parade Entries'!S15,"")</f>
        <v/>
      </c>
      <c r="T10" s="296" t="str">
        <f>IF('Parade Entries'!$E15="Commercial",'Parade Entries'!U15,"")</f>
        <v/>
      </c>
      <c r="U10" s="296" t="str">
        <f>IF('Parade Entries'!$E15="Commercial",'Parade Entries'!V15,"")</f>
        <v/>
      </c>
      <c r="V10" s="296" t="str">
        <f>IF('Parade Entries'!$E15="Commercial",'Parade Entries'!T15,"")</f>
        <v/>
      </c>
      <c r="W10" s="297" t="str">
        <f>IF('Parade Entries'!$E15="Commercial",'Parade Entries'!X15/100,"")</f>
        <v/>
      </c>
      <c r="X10" s="296" t="str">
        <f>IF('Parade Entries'!$E15="Commercial",'Parade Entries'!Z15,"")</f>
        <v/>
      </c>
      <c r="Y10" s="297" t="str">
        <f>IF('Parade Entries'!$E15="Commercial",'Parade Entries'!Y15,"")</f>
        <v/>
      </c>
      <c r="Z10" s="296" t="str">
        <f>IF('Parade Entries'!$E15="Commercial",'Parade Entries'!Z15,"")</f>
        <v/>
      </c>
      <c r="AA10" s="297" t="str">
        <f>IF('Parade Entries'!$E15="Commercial",'Parade Entries'!AA15,"")</f>
        <v/>
      </c>
      <c r="AB10" s="296" t="str">
        <f>IF('Parade Entries'!$E15="Commercial",'Parade Entries'!AB15,"")</f>
        <v/>
      </c>
      <c r="AC10" s="296" t="str">
        <f>IF('Parade Entries'!$E15="Commercial",'Parade Entries'!AC15,"")</f>
        <v/>
      </c>
      <c r="AD10" s="296" t="str">
        <f>IF('Parade Entries'!$E15="Commercial",'Parade Entries'!AD15,"")</f>
        <v/>
      </c>
    </row>
    <row r="11" spans="2:30" s="6" customFormat="1" ht="18" x14ac:dyDescent="0.25">
      <c r="B11" s="156" t="str">
        <f>IF('Parade Entries'!E16="Commercial",'Parade Entries'!B16,"")</f>
        <v/>
      </c>
      <c r="C11" s="250" t="str">
        <f>IF('Parade Entries'!$E16="Commercial",'Parade Entries'!C16,"")</f>
        <v/>
      </c>
      <c r="D11" s="156" t="str">
        <f>IF('Parade Entries'!$E16="Commercial",'Parade Entries'!D16,"")</f>
        <v/>
      </c>
      <c r="E11" s="156" t="str">
        <f>IF('Parade Entries'!$E16="Commercial",'Parade Entries'!E16,"")</f>
        <v/>
      </c>
      <c r="F11" s="156" t="str">
        <f>IF('Parade Entries'!$E16="Commercial",'Parade Entries'!F16,"")</f>
        <v/>
      </c>
      <c r="G11" s="156" t="str">
        <f>IF('Parade Entries'!$E16="Commercial",'Parade Entries'!G16,"")</f>
        <v/>
      </c>
      <c r="H11" s="156" t="str">
        <f>IF('Parade Entries'!$E16="Commercial",'Parade Entries'!H16,"")</f>
        <v/>
      </c>
      <c r="I11" s="156" t="str">
        <f>IF('Parade Entries'!$E16="Commercial",'Parade Entries'!I16,"")</f>
        <v/>
      </c>
      <c r="J11" s="156" t="str">
        <f>IF('Parade Entries'!$E16="Commercial",'Parade Entries'!J16,"")</f>
        <v/>
      </c>
      <c r="K11" s="156" t="str">
        <f>IF('Parade Entries'!$E16="Commercial",'Parade Entries'!K16,"")</f>
        <v/>
      </c>
      <c r="L11" s="156" t="str">
        <f>IF('Parade Entries'!$E16="Commercial",'Parade Entries'!L16,"")</f>
        <v/>
      </c>
      <c r="M11" s="156" t="str">
        <f>IF('Parade Entries'!$E16="Commercial",'Parade Entries'!M16,"")</f>
        <v/>
      </c>
      <c r="N11" s="156" t="str">
        <f>IF('Parade Entries'!$E16="Commercial",'Parade Entries'!N16,"")</f>
        <v/>
      </c>
      <c r="O11" s="156" t="str">
        <f>IF('Parade Entries'!$E16="Commercial",'Parade Entries'!O16,"")</f>
        <v/>
      </c>
      <c r="P11" s="156" t="str">
        <f>IF('Parade Entries'!$E16="Commercial",'Parade Entries'!P16,"")</f>
        <v/>
      </c>
      <c r="Q11" s="156" t="str">
        <f>IF('Parade Entries'!$E16="Commercial",'Parade Entries'!Q16,"")</f>
        <v/>
      </c>
      <c r="R11" s="156" t="str">
        <f>IF('Parade Entries'!$E16="Commercial",'Parade Entries'!R16,"")</f>
        <v/>
      </c>
      <c r="S11" s="296" t="str">
        <f>IF('Parade Entries'!$E16="Commercial",'Parade Entries'!S16,"")</f>
        <v/>
      </c>
      <c r="T11" s="296" t="str">
        <f>IF('Parade Entries'!$E16="Commercial",'Parade Entries'!U16,"")</f>
        <v/>
      </c>
      <c r="U11" s="296" t="str">
        <f>IF('Parade Entries'!$E16="Commercial",'Parade Entries'!V16,"")</f>
        <v/>
      </c>
      <c r="V11" s="296" t="str">
        <f>IF('Parade Entries'!$E16="Commercial",'Parade Entries'!T16,"")</f>
        <v/>
      </c>
      <c r="W11" s="297" t="str">
        <f>IF('Parade Entries'!$E16="Commercial",'Parade Entries'!X16/100,"")</f>
        <v/>
      </c>
      <c r="X11" s="296" t="str">
        <f>IF('Parade Entries'!$E16="Commercial",'Parade Entries'!Z16,"")</f>
        <v/>
      </c>
      <c r="Y11" s="297" t="str">
        <f>IF('Parade Entries'!$E16="Commercial",'Parade Entries'!Y16,"")</f>
        <v/>
      </c>
      <c r="Z11" s="296" t="str">
        <f>IF('Parade Entries'!$E16="Commercial",'Parade Entries'!Z16,"")</f>
        <v/>
      </c>
      <c r="AA11" s="297" t="str">
        <f>IF('Parade Entries'!$E16="Commercial",'Parade Entries'!AA16,"")</f>
        <v/>
      </c>
      <c r="AB11" s="296" t="str">
        <f>IF('Parade Entries'!$E16="Commercial",'Parade Entries'!AB16,"")</f>
        <v/>
      </c>
      <c r="AC11" s="296" t="str">
        <f>IF('Parade Entries'!$E16="Commercial",'Parade Entries'!AC16,"")</f>
        <v/>
      </c>
      <c r="AD11" s="296" t="str">
        <f>IF('Parade Entries'!$E16="Commercial",'Parade Entries'!AD16,"")</f>
        <v/>
      </c>
    </row>
    <row r="12" spans="2:30" s="6" customFormat="1" ht="18" x14ac:dyDescent="0.25">
      <c r="B12" s="156" t="str">
        <f>IF('Parade Entries'!E17="Commercial",'Parade Entries'!B17,"")</f>
        <v>Pro Bid Construction – The Complete Solution</v>
      </c>
      <c r="C12" s="250">
        <f>IF('Parade Entries'!$E17="Commercial",'Parade Entries'!C17,"")</f>
        <v>46019</v>
      </c>
      <c r="D12" s="156" t="str">
        <f>IF('Parade Entries'!$E17="Commercial",'Parade Entries'!D17,"")</f>
        <v>Paid</v>
      </c>
      <c r="E12" s="156" t="str">
        <f>IF('Parade Entries'!$E17="Commercial",'Parade Entries'!E17,"")</f>
        <v>Commercial</v>
      </c>
      <c r="F12" s="156" t="str">
        <f>IF('Parade Entries'!$E17="Commercial",'Parade Entries'!F17,"")</f>
        <v>Justin</v>
      </c>
      <c r="G12" s="156" t="str">
        <f>IF('Parade Entries'!$E17="Commercial",'Parade Entries'!G17,"")</f>
        <v>Conder</v>
      </c>
      <c r="H12" s="156" t="str">
        <f>IF('Parade Entries'!$E17="Commercial",'Parade Entries'!H17,"")</f>
        <v>justin@probidconstruction.com</v>
      </c>
      <c r="I12" s="156">
        <f>IF('Parade Entries'!$E17="Commercial",'Parade Entries'!I17,"")</f>
        <v>2173031424</v>
      </c>
      <c r="J12" s="156" t="str">
        <f>IF('Parade Entries'!$E17="Commercial",'Parade Entries'!J17,"")</f>
        <v>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v>
      </c>
      <c r="K12" s="156" t="str">
        <f>IF('Parade Entries'!$E17="Commercial",'Parade Entries'!K17,"")</f>
        <v>?</v>
      </c>
      <c r="L12" s="156" t="str">
        <f>IF('Parade Entries'!$E17="Commercial",'Parade Entries'!L17,"")</f>
        <v>No Notes</v>
      </c>
      <c r="M12" s="156">
        <f>IF('Parade Entries'!$E17="Commercial",'Parade Entries'!M17,"")</f>
        <v>0</v>
      </c>
      <c r="N12" s="156">
        <f>IF('Parade Entries'!$E17="Commercial",'Parade Entries'!N17,"")</f>
        <v>0</v>
      </c>
      <c r="O12" s="156">
        <f>IF('Parade Entries'!$E17="Commercial",'Parade Entries'!O17,"")</f>
        <v>4</v>
      </c>
      <c r="P12" s="156">
        <f>IF('Parade Entries'!$E17="Commercial",'Parade Entries'!P17,"")</f>
        <v>0</v>
      </c>
      <c r="Q12" s="156">
        <f>IF('Parade Entries'!$E17="Commercial",'Parade Entries'!Q17,"")</f>
        <v>0</v>
      </c>
      <c r="R12" s="156" t="str">
        <f>IF('Parade Entries'!$E17="Commercial",'Parade Entries'!R17,"")</f>
        <v>Online - Stripe</v>
      </c>
      <c r="S12" s="296">
        <f>IF('Parade Entries'!$E17="Commercial",'Parade Entries'!S17,"")</f>
        <v>350</v>
      </c>
      <c r="T12" s="296">
        <f>IF('Parade Entries'!$E17="Commercial",'Parade Entries'!U17,"")</f>
        <v>329.05</v>
      </c>
      <c r="U12" s="296">
        <f>IF('Parade Entries'!$E17="Commercial",'Parade Entries'!V17,"")</f>
        <v>0</v>
      </c>
      <c r="V12" s="296">
        <f>IF('Parade Entries'!$E17="Commercial",'Parade Entries'!T17,"")</f>
        <v>10.45</v>
      </c>
      <c r="W12" s="297">
        <f>IF('Parade Entries'!$E17="Commercial",'Parade Entries'!X17/100,"")</f>
        <v>0.105</v>
      </c>
      <c r="X12" s="296">
        <f>IF('Parade Entries'!$E17="Commercial",'Parade Entries'!Z17,"")</f>
        <v>20.95</v>
      </c>
      <c r="Y12" s="297">
        <f>IF('Parade Entries'!$E17="Commercial",'Parade Entries'!Y17,"")</f>
        <v>0.03</v>
      </c>
      <c r="Z12" s="296">
        <f>IF('Parade Entries'!$E17="Commercial",'Parade Entries'!Z17,"")</f>
        <v>20.95</v>
      </c>
      <c r="AA12" s="297">
        <f>IF('Parade Entries'!$E17="Commercial",'Parade Entries'!AA17,"")</f>
        <v>5.9857142857142852E-2</v>
      </c>
      <c r="AB12" s="296" t="str">
        <f>IF('Parade Entries'!$E17="Commercial",'Parade Entries'!AB17,"")</f>
        <v>Justin Conder</v>
      </c>
      <c r="AC12" s="296" t="str">
        <f>IF('Parade Entries'!$E17="Commercial",'Parade Entries'!AC17,"")</f>
        <v>New Site</v>
      </c>
      <c r="AD12" s="296" t="str">
        <f>IF('Parade Entries'!$E17="Commercial",'Parade Entries'!AD17,"")</f>
        <v/>
      </c>
    </row>
    <row r="13" spans="2:30" s="6" customFormat="1" ht="18" x14ac:dyDescent="0.25">
      <c r="B13" s="156" t="str">
        <f>IF('Parade Entries'!E18="Commercial",'Parade Entries'!B18,"")</f>
        <v/>
      </c>
      <c r="C13" s="250" t="str">
        <f>IF('Parade Entries'!$E18="Commercial",'Parade Entries'!C18,"")</f>
        <v/>
      </c>
      <c r="D13" s="156" t="str">
        <f>IF('Parade Entries'!$E18="Commercial",'Parade Entries'!D18,"")</f>
        <v/>
      </c>
      <c r="E13" s="156" t="str">
        <f>IF('Parade Entries'!$E18="Commercial",'Parade Entries'!E18,"")</f>
        <v/>
      </c>
      <c r="F13" s="156" t="str">
        <f>IF('Parade Entries'!$E18="Commercial",'Parade Entries'!F18,"")</f>
        <v/>
      </c>
      <c r="G13" s="156" t="str">
        <f>IF('Parade Entries'!$E18="Commercial",'Parade Entries'!G18,"")</f>
        <v/>
      </c>
      <c r="H13" s="156" t="str">
        <f>IF('Parade Entries'!$E18="Commercial",'Parade Entries'!H18,"")</f>
        <v/>
      </c>
      <c r="I13" s="156" t="str">
        <f>IF('Parade Entries'!$E18="Commercial",'Parade Entries'!I18,"")</f>
        <v/>
      </c>
      <c r="J13" s="156" t="str">
        <f>IF('Parade Entries'!$E18="Commercial",'Parade Entries'!J18,"")</f>
        <v/>
      </c>
      <c r="K13" s="156" t="str">
        <f>IF('Parade Entries'!$E18="Commercial",'Parade Entries'!K18,"")</f>
        <v/>
      </c>
      <c r="L13" s="156" t="str">
        <f>IF('Parade Entries'!$E18="Commercial",'Parade Entries'!L18,"")</f>
        <v/>
      </c>
      <c r="M13" s="156" t="str">
        <f>IF('Parade Entries'!$E18="Commercial",'Parade Entries'!M18,"")</f>
        <v/>
      </c>
      <c r="N13" s="156" t="str">
        <f>IF('Parade Entries'!$E18="Commercial",'Parade Entries'!N18,"")</f>
        <v/>
      </c>
      <c r="O13" s="156" t="str">
        <f>IF('Parade Entries'!$E18="Commercial",'Parade Entries'!O18,"")</f>
        <v/>
      </c>
      <c r="P13" s="156" t="str">
        <f>IF('Parade Entries'!$E18="Commercial",'Parade Entries'!P18,"")</f>
        <v/>
      </c>
      <c r="Q13" s="156" t="str">
        <f>IF('Parade Entries'!$E18="Commercial",'Parade Entries'!Q18,"")</f>
        <v/>
      </c>
      <c r="R13" s="156" t="str">
        <f>IF('Parade Entries'!$E18="Commercial",'Parade Entries'!R18,"")</f>
        <v/>
      </c>
      <c r="S13" s="296" t="str">
        <f>IF('Parade Entries'!$E18="Commercial",'Parade Entries'!S18,"")</f>
        <v/>
      </c>
      <c r="T13" s="296" t="str">
        <f>IF('Parade Entries'!$E18="Commercial",'Parade Entries'!U18,"")</f>
        <v/>
      </c>
      <c r="U13" s="296" t="str">
        <f>IF('Parade Entries'!$E18="Commercial",'Parade Entries'!V18,"")</f>
        <v/>
      </c>
      <c r="V13" s="296" t="str">
        <f>IF('Parade Entries'!$E18="Commercial",'Parade Entries'!T18,"")</f>
        <v/>
      </c>
      <c r="W13" s="297" t="str">
        <f>IF('Parade Entries'!$E18="Commercial",'Parade Entries'!X18/100,"")</f>
        <v/>
      </c>
      <c r="X13" s="296" t="str">
        <f>IF('Parade Entries'!$E18="Commercial",'Parade Entries'!Z18,"")</f>
        <v/>
      </c>
      <c r="Y13" s="297" t="str">
        <f>IF('Parade Entries'!$E18="Commercial",'Parade Entries'!Y18,"")</f>
        <v/>
      </c>
      <c r="Z13" s="296" t="str">
        <f>IF('Parade Entries'!$E18="Commercial",'Parade Entries'!Z18,"")</f>
        <v/>
      </c>
      <c r="AA13" s="297" t="str">
        <f>IF('Parade Entries'!$E18="Commercial",'Parade Entries'!AA18,"")</f>
        <v/>
      </c>
      <c r="AB13" s="296" t="str">
        <f>IF('Parade Entries'!$E18="Commercial",'Parade Entries'!AB18,"")</f>
        <v/>
      </c>
      <c r="AC13" s="296" t="str">
        <f>IF('Parade Entries'!$E18="Commercial",'Parade Entries'!AC18,"")</f>
        <v/>
      </c>
      <c r="AD13" s="296" t="str">
        <f>IF('Parade Entries'!$E18="Commercial",'Parade Entries'!AD18,"")</f>
        <v/>
      </c>
    </row>
    <row r="14" spans="2:30" s="6" customFormat="1" ht="18" x14ac:dyDescent="0.25">
      <c r="B14" s="156" t="str">
        <f>IF('Parade Entries'!E19="Commercial",'Parade Entries'!B19,"")</f>
        <v>The Tipsy Toad</v>
      </c>
      <c r="C14" s="250">
        <f>IF('Parade Entries'!$E19="Commercial",'Parade Entries'!C19,"")</f>
        <v>46020</v>
      </c>
      <c r="D14" s="156" t="str">
        <f>IF('Parade Entries'!$E19="Commercial",'Parade Entries'!D19,"")</f>
        <v xml:space="preserve"> </v>
      </c>
      <c r="E14" s="156" t="str">
        <f>IF('Parade Entries'!$E19="Commercial",'Parade Entries'!E19,"")</f>
        <v>Commercial</v>
      </c>
      <c r="F14" s="156" t="str">
        <f>IF('Parade Entries'!$E19="Commercial",'Parade Entries'!F19,"")</f>
        <v>Haley</v>
      </c>
      <c r="G14" s="156" t="str">
        <f>IF('Parade Entries'!$E19="Commercial",'Parade Entries'!G19,"")</f>
        <v>Smith</v>
      </c>
      <c r="H14" s="156" t="str">
        <f>IF('Parade Entries'!$E19="Commercial",'Parade Entries'!H19,"")</f>
        <v>thetipsytoadspringfield@gmail.com</v>
      </c>
      <c r="I14" s="156">
        <f>IF('Parade Entries'!$E19="Commercial",'Parade Entries'!I19,"")</f>
        <v>2175531038</v>
      </c>
      <c r="J14" s="156" t="str">
        <f>IF('Parade Entries'!$E19="Commercial",'Parade Entries'!J19,"")</f>
        <v>Springfields favorite north end martini bar, The Tipsy Toad! Located on north Dirksen right next to Sonic and Valvoline! We have live music, karaoke on Thursday nights and DJ Bo every Friday and Saturday night 9pm-1am! Come check us out!</v>
      </c>
      <c r="K14" s="156">
        <f>IF('Parade Entries'!$E19="Commercial",'Parade Entries'!K19,"")</f>
        <v>0</v>
      </c>
      <c r="L14" s="156" t="str">
        <f>IF('Parade Entries'!$E19="Commercial",'Parade Entries'!L19,"")</f>
        <v>DJ Bo will play Music</v>
      </c>
      <c r="M14" s="156">
        <f>IF('Parade Entries'!$E19="Commercial",'Parade Entries'!M19,"")</f>
        <v>0</v>
      </c>
      <c r="N14" s="156" t="str">
        <f>IF('Parade Entries'!$E19="Commercial",'Parade Entries'!N19,"")</f>
        <v>YES</v>
      </c>
      <c r="O14" s="156">
        <f>IF('Parade Entries'!$E19="Commercial",'Parade Entries'!O19,"")</f>
        <v>3</v>
      </c>
      <c r="P14" s="156">
        <f>IF('Parade Entries'!$E19="Commercial",'Parade Entries'!P19,"")</f>
        <v>0</v>
      </c>
      <c r="Q14" s="156">
        <f>IF('Parade Entries'!$E19="Commercial",'Parade Entries'!Q19,"")</f>
        <v>0</v>
      </c>
      <c r="R14" s="156" t="str">
        <f>IF('Parade Entries'!$E19="Commercial",'Parade Entries'!R19,"")</f>
        <v>Check</v>
      </c>
      <c r="S14" s="296">
        <f>IF('Parade Entries'!$E19="Commercial",'Parade Entries'!S19,"")</f>
        <v>350</v>
      </c>
      <c r="T14" s="296">
        <f>IF('Parade Entries'!$E19="Commercial",'Parade Entries'!U19,"")</f>
        <v>0</v>
      </c>
      <c r="U14" s="296">
        <f>IF('Parade Entries'!$E19="Commercial",'Parade Entries'!V19,"")</f>
        <v>0</v>
      </c>
      <c r="V14" s="296">
        <f>IF('Parade Entries'!$E19="Commercial",'Parade Entries'!T19,"")</f>
        <v>0</v>
      </c>
      <c r="W14" s="297">
        <f>IF('Parade Entries'!$E19="Commercial",'Parade Entries'!X19/100,"")</f>
        <v>0</v>
      </c>
      <c r="X14" s="296">
        <f>IF('Parade Entries'!$E19="Commercial",'Parade Entries'!Z19,"")</f>
        <v>0</v>
      </c>
      <c r="Y14" s="297" t="str">
        <f>IF('Parade Entries'!$E19="Commercial",'Parade Entries'!Y19,"")</f>
        <v/>
      </c>
      <c r="Z14" s="296">
        <f>IF('Parade Entries'!$E19="Commercial",'Parade Entries'!Z19,"")</f>
        <v>0</v>
      </c>
      <c r="AA14" s="297">
        <f>IF('Parade Entries'!$E19="Commercial",'Parade Entries'!AA19,"")</f>
        <v>0</v>
      </c>
      <c r="AB14" s="296" t="str">
        <f>IF('Parade Entries'!$E19="Commercial",'Parade Entries'!AB19,"")</f>
        <v>Haley Smith</v>
      </c>
      <c r="AC14" s="296" t="str">
        <f>IF('Parade Entries'!$E19="Commercial",'Parade Entries'!AC19,"")</f>
        <v>New Site</v>
      </c>
      <c r="AD14" s="296">
        <f>IF('Parade Entries'!$E19="Commercial",'Parade Entries'!AD19,"")</f>
        <v>0</v>
      </c>
    </row>
    <row r="15" spans="2:30" s="6" customFormat="1" ht="18" x14ac:dyDescent="0.25">
      <c r="B15" s="156" t="str">
        <f>IF('Parade Entries'!E20="Commercial",'Parade Entries'!B20,"")</f>
        <v>Carrollton Bank</v>
      </c>
      <c r="C15" s="250">
        <f>IF('Parade Entries'!$E70="Commercial",'Parade Entries'!C20,"")</f>
        <v>46021</v>
      </c>
      <c r="D15" s="156" t="str">
        <f>IF('Parade Entries'!$E20="Commercial",'Parade Entries'!D20,"")</f>
        <v>Paid</v>
      </c>
      <c r="E15" s="156" t="str">
        <f>IF('Parade Entries'!$E20="Commercial",'Parade Entries'!E20,"")</f>
        <v>Commercial</v>
      </c>
      <c r="F15" s="156" t="str">
        <f>IF('Parade Entries'!$E20="Commercial",'Parade Entries'!F20,"")</f>
        <v>Kelsey</v>
      </c>
      <c r="G15" s="156" t="str">
        <f>IF('Parade Entries'!$E20="Commercial",'Parade Entries'!G20,"")</f>
        <v>Varner</v>
      </c>
      <c r="H15" s="156" t="str">
        <f>IF('Parade Entries'!$E20="Commercial",'Parade Entries'!H20,"")</f>
        <v>kelseyvarner@carrolltonbanking.com</v>
      </c>
      <c r="I15" s="156">
        <f>IF('Parade Entries'!$E20="Commercial",'Parade Entries'!I20,"")</f>
        <v>2178364478</v>
      </c>
      <c r="J15" s="156" t="str">
        <f>IF('Parade Entries'!$E20="Commercial",'Parade Entries'!J20,"")</f>
        <v>A good bank is like a four-leaf clover, hard to find; lucky to have. Happy St. Patrick’s Day from your friends at Carrollton Bank!</v>
      </c>
      <c r="K15" s="156">
        <f>IF('Parade Entries'!$E20="Commercial",'Parade Entries'!K20,"")</f>
        <v>25</v>
      </c>
      <c r="L15" s="156" t="str">
        <f>IF('Parade Entries'!$E20="Commercial",'Parade Entries'!L20,"")</f>
        <v>No Notes</v>
      </c>
      <c r="M15" s="156">
        <f>IF('Parade Entries'!$E20="Commercial",'Parade Entries'!M20,"")</f>
        <v>0</v>
      </c>
      <c r="N15" s="156">
        <f>IF('Parade Entries'!$E20="Commercial",'Parade Entries'!N20,"")</f>
        <v>0</v>
      </c>
      <c r="O15" s="156">
        <f>IF('Parade Entries'!$E20="Commercial",'Parade Entries'!O20,"")</f>
        <v>1</v>
      </c>
      <c r="P15" s="156">
        <f>IF('Parade Entries'!$E20="Commercial",'Parade Entries'!P20,"")</f>
        <v>1</v>
      </c>
      <c r="Q15" s="156" t="str">
        <f>IF('Parade Entries'!$E20="Commercial",'Parade Entries'!Q20,"")</f>
        <v>Truck &amp; Trailer</v>
      </c>
      <c r="R15" s="156" t="str">
        <f>IF('Parade Entries'!$E20="Commercial",'Parade Entries'!R20,"")</f>
        <v>Online - Stripe</v>
      </c>
      <c r="S15" s="296">
        <f>IF('Parade Entries'!$E20="Commercial",'Parade Entries'!S20,"")</f>
        <v>300</v>
      </c>
      <c r="T15" s="296">
        <f>IF('Parade Entries'!$E20="Commercial",'Parade Entries'!U20,"")</f>
        <v>282</v>
      </c>
      <c r="U15" s="296">
        <f>IF('Parade Entries'!$E20="Commercial",'Parade Entries'!V20,"")</f>
        <v>0</v>
      </c>
      <c r="V15" s="296">
        <f>IF('Parade Entries'!$E20="Commercial",'Parade Entries'!T20,"")</f>
        <v>9</v>
      </c>
      <c r="W15" s="297">
        <f>IF('Parade Entries'!$E20="Commercial",'Parade Entries'!X20/100,"")</f>
        <v>0.09</v>
      </c>
      <c r="X15" s="296">
        <f>IF('Parade Entries'!$E20="Commercial",'Parade Entries'!Z20,"")</f>
        <v>18</v>
      </c>
      <c r="Y15" s="297">
        <f>IF('Parade Entries'!$E20="Commercial",'Parade Entries'!Y20,"")</f>
        <v>0.03</v>
      </c>
      <c r="Z15" s="296">
        <f>IF('Parade Entries'!$E20="Commercial",'Parade Entries'!Z20,"")</f>
        <v>18</v>
      </c>
      <c r="AA15" s="297">
        <f>IF('Parade Entries'!$E20="Commercial",'Parade Entries'!AA20,"")</f>
        <v>0.06</v>
      </c>
      <c r="AB15" s="296" t="str">
        <f>IF('Parade Entries'!$E20="Commercial",'Parade Entries'!AB20,"")</f>
        <v>Kelsey Varner</v>
      </c>
      <c r="AC15" s="296" t="str">
        <f>IF('Parade Entries'!$E20="Commercial",'Parade Entries'!AC20,"")</f>
        <v>New Site</v>
      </c>
      <c r="AD15" s="296" t="str">
        <f>IF('Parade Entries'!$E20="Commercial",'Parade Entries'!AD20,"")</f>
        <v/>
      </c>
    </row>
    <row r="16" spans="2:30" s="6" customFormat="1" ht="22.5" customHeight="1" x14ac:dyDescent="0.25">
      <c r="B16" s="156" t="str">
        <f>IF('Parade Entries'!E21="Commercial",'Parade Entries'!B21,"")</f>
        <v/>
      </c>
      <c r="C16" s="250">
        <f>IF('Parade Entries'!$E71="Commercial",'Parade Entries'!C21,"")</f>
        <v>46022</v>
      </c>
      <c r="D16" s="156" t="str">
        <f>IF('Parade Entries'!$E21="Commercial",'Parade Entries'!D21,"")</f>
        <v/>
      </c>
      <c r="E16" s="156" t="str">
        <f>IF('Parade Entries'!$E21="Commercial",'Parade Entries'!E21,"")</f>
        <v/>
      </c>
      <c r="F16" s="156" t="str">
        <f>IF('Parade Entries'!$E21="Commercial",'Parade Entries'!F21,"")</f>
        <v/>
      </c>
      <c r="G16" s="156" t="str">
        <f>IF('Parade Entries'!$E21="Commercial",'Parade Entries'!G21,"")</f>
        <v/>
      </c>
      <c r="H16" s="156" t="str">
        <f>IF('Parade Entries'!$E21="Commercial",'Parade Entries'!H21,"")</f>
        <v/>
      </c>
      <c r="I16" s="156" t="str">
        <f>IF('Parade Entries'!$E21="Commercial",'Parade Entries'!I21,"")</f>
        <v/>
      </c>
      <c r="J16" s="156" t="str">
        <f>IF('Parade Entries'!$E21="Commercial",'Parade Entries'!J21,"")</f>
        <v/>
      </c>
      <c r="K16" s="156" t="str">
        <f>IF('Parade Entries'!$E21="Commercial",'Parade Entries'!K21,"")</f>
        <v/>
      </c>
      <c r="L16" s="156" t="str">
        <f>IF('Parade Entries'!$E21="Commercial",'Parade Entries'!L21,"")</f>
        <v/>
      </c>
      <c r="M16" s="156" t="str">
        <f>IF('Parade Entries'!$E21="Commercial",'Parade Entries'!M21,"")</f>
        <v/>
      </c>
      <c r="N16" s="156" t="str">
        <f>IF('Parade Entries'!$E21="Commercial",'Parade Entries'!N21,"")</f>
        <v/>
      </c>
      <c r="O16" s="156" t="str">
        <f>IF('Parade Entries'!$E21="Commercial",'Parade Entries'!O21,"")</f>
        <v/>
      </c>
      <c r="P16" s="156" t="str">
        <f>IF('Parade Entries'!$E21="Commercial",'Parade Entries'!P21,"")</f>
        <v/>
      </c>
      <c r="Q16" s="156" t="str">
        <f>IF('Parade Entries'!$E21="Commercial",'Parade Entries'!Q21,"")</f>
        <v/>
      </c>
      <c r="R16" s="156" t="str">
        <f>IF('Parade Entries'!$E21="Commercial",'Parade Entries'!R21,"")</f>
        <v/>
      </c>
      <c r="S16" s="296" t="str">
        <f>IF('Parade Entries'!$E21="Commercial",'Parade Entries'!S21,"")</f>
        <v/>
      </c>
      <c r="T16" s="296" t="str">
        <f>IF('Parade Entries'!$E21="Commercial",'Parade Entries'!U21,"")</f>
        <v/>
      </c>
      <c r="U16" s="296" t="str">
        <f>IF('Parade Entries'!$E21="Commercial",'Parade Entries'!V21,"")</f>
        <v/>
      </c>
      <c r="V16" s="296" t="str">
        <f>IF('Parade Entries'!$E21="Commercial",'Parade Entries'!T21,"")</f>
        <v/>
      </c>
      <c r="W16" s="297" t="str">
        <f>IF('Parade Entries'!$E21="Commercial",'Parade Entries'!X21/100,"")</f>
        <v/>
      </c>
      <c r="X16" s="296" t="str">
        <f>IF('Parade Entries'!$E21="Commercial",'Parade Entries'!Z21,"")</f>
        <v/>
      </c>
      <c r="Y16" s="297" t="str">
        <f>IF('Parade Entries'!$E21="Commercial",'Parade Entries'!Y21,"")</f>
        <v/>
      </c>
      <c r="Z16" s="296" t="str">
        <f>IF('Parade Entries'!$E21="Commercial",'Parade Entries'!Z21,"")</f>
        <v/>
      </c>
      <c r="AA16" s="297" t="str">
        <f>IF('Parade Entries'!$E21="Commercial",'Parade Entries'!AA21,"")</f>
        <v/>
      </c>
      <c r="AB16" s="296" t="str">
        <f>IF('Parade Entries'!$E21="Commercial",'Parade Entries'!AB21,"")</f>
        <v/>
      </c>
      <c r="AC16" s="296" t="str">
        <f>IF('Parade Entries'!$E21="Commercial",'Parade Entries'!AC21,"")</f>
        <v/>
      </c>
      <c r="AD16" s="296" t="str">
        <f>IF('Parade Entries'!$E21="Commercial",'Parade Entries'!AD21,"")</f>
        <v/>
      </c>
    </row>
    <row r="17" spans="2:30" s="6" customFormat="1" ht="18" x14ac:dyDescent="0.25">
      <c r="B17" s="156" t="str">
        <f>IF('Parade Entries'!E22="Commercial",'Parade Entries'!B22,"")</f>
        <v/>
      </c>
      <c r="C17" s="250" t="str">
        <f>IF('Parade Entries'!$E72="Commercial",'Parade Entries'!C22,"")</f>
        <v/>
      </c>
      <c r="D17" s="156" t="str">
        <f>IF('Parade Entries'!$E22="Commercial",'Parade Entries'!D22,"")</f>
        <v/>
      </c>
      <c r="E17" s="156" t="str">
        <f>IF('Parade Entries'!$E22="Commercial",'Parade Entries'!E22,"")</f>
        <v/>
      </c>
      <c r="F17" s="156" t="str">
        <f>IF('Parade Entries'!$E22="Commercial",'Parade Entries'!F22,"")</f>
        <v/>
      </c>
      <c r="G17" s="156" t="str">
        <f>IF('Parade Entries'!$E22="Commercial",'Parade Entries'!G22,"")</f>
        <v/>
      </c>
      <c r="H17" s="156" t="str">
        <f>IF('Parade Entries'!$E22="Commercial",'Parade Entries'!H22,"")</f>
        <v/>
      </c>
      <c r="I17" s="156" t="str">
        <f>IF('Parade Entries'!$E22="Commercial",'Parade Entries'!I22,"")</f>
        <v/>
      </c>
      <c r="J17" s="156" t="str">
        <f>IF('Parade Entries'!$E22="Commercial",'Parade Entries'!J22,"")</f>
        <v/>
      </c>
      <c r="K17" s="156" t="str">
        <f>IF('Parade Entries'!$E22="Commercial",'Parade Entries'!K22,"")</f>
        <v/>
      </c>
      <c r="L17" s="156" t="str">
        <f>IF('Parade Entries'!$E22="Commercial",'Parade Entries'!L22,"")</f>
        <v/>
      </c>
      <c r="M17" s="156" t="str">
        <f>IF('Parade Entries'!$E22="Commercial",'Parade Entries'!M22,"")</f>
        <v/>
      </c>
      <c r="N17" s="156" t="str">
        <f>IF('Parade Entries'!$E22="Commercial",'Parade Entries'!N22,"")</f>
        <v/>
      </c>
      <c r="O17" s="156" t="str">
        <f>IF('Parade Entries'!$E22="Commercial",'Parade Entries'!O22,"")</f>
        <v/>
      </c>
      <c r="P17" s="156" t="str">
        <f>IF('Parade Entries'!$E22="Commercial",'Parade Entries'!P22,"")</f>
        <v/>
      </c>
      <c r="Q17" s="156" t="str">
        <f>IF('Parade Entries'!$E22="Commercial",'Parade Entries'!Q22,"")</f>
        <v/>
      </c>
      <c r="R17" s="156" t="str">
        <f>IF('Parade Entries'!$E22="Commercial",'Parade Entries'!R22,"")</f>
        <v/>
      </c>
      <c r="S17" s="296" t="str">
        <f>IF('Parade Entries'!$E22="Commercial",'Parade Entries'!S22,"")</f>
        <v/>
      </c>
      <c r="T17" s="296" t="str">
        <f>IF('Parade Entries'!$E22="Commercial",'Parade Entries'!U22,"")</f>
        <v/>
      </c>
      <c r="U17" s="296" t="str">
        <f>IF('Parade Entries'!$E22="Commercial",'Parade Entries'!V22,"")</f>
        <v/>
      </c>
      <c r="V17" s="296" t="str">
        <f>IF('Parade Entries'!$E22="Commercial",'Parade Entries'!T22,"")</f>
        <v/>
      </c>
      <c r="W17" s="297" t="str">
        <f>IF('Parade Entries'!$E22="Commercial",'Parade Entries'!X22/100,"")</f>
        <v/>
      </c>
      <c r="X17" s="296" t="str">
        <f>IF('Parade Entries'!$E22="Commercial",'Parade Entries'!Z22,"")</f>
        <v/>
      </c>
      <c r="Y17" s="297" t="str">
        <f>IF('Parade Entries'!$E22="Commercial",'Parade Entries'!Y22,"")</f>
        <v/>
      </c>
      <c r="Z17" s="296" t="str">
        <f>IF('Parade Entries'!$E22="Commercial",'Parade Entries'!Z22,"")</f>
        <v/>
      </c>
      <c r="AA17" s="297" t="str">
        <f>IF('Parade Entries'!$E22="Commercial",'Parade Entries'!AA22,"")</f>
        <v/>
      </c>
      <c r="AB17" s="296" t="str">
        <f>IF('Parade Entries'!$E22="Commercial",'Parade Entries'!AB22,"")</f>
        <v/>
      </c>
      <c r="AC17" s="296" t="str">
        <f>IF('Parade Entries'!$E22="Commercial",'Parade Entries'!AC22,"")</f>
        <v/>
      </c>
      <c r="AD17" s="296" t="str">
        <f>IF('Parade Entries'!$E22="Commercial",'Parade Entries'!AD22,"")</f>
        <v/>
      </c>
    </row>
    <row r="18" spans="2:30" s="6" customFormat="1" ht="18" x14ac:dyDescent="0.25">
      <c r="B18" s="156" t="str">
        <f>IF('Parade Entries'!E23="Commercial",'Parade Entries'!B23,"")</f>
        <v/>
      </c>
      <c r="C18" s="250" t="str">
        <f>IF('Parade Entries'!$E73="Commercial",'Parade Entries'!C23,"")</f>
        <v/>
      </c>
      <c r="D18" s="156" t="str">
        <f>IF('Parade Entries'!$E23="Commercial",'Parade Entries'!D23,"")</f>
        <v/>
      </c>
      <c r="E18" s="156" t="str">
        <f>IF('Parade Entries'!$E23="Commercial",'Parade Entries'!E23,"")</f>
        <v/>
      </c>
      <c r="F18" s="156" t="str">
        <f>IF('Parade Entries'!$E23="Commercial",'Parade Entries'!F23,"")</f>
        <v/>
      </c>
      <c r="G18" s="156" t="str">
        <f>IF('Parade Entries'!$E23="Commercial",'Parade Entries'!G23,"")</f>
        <v/>
      </c>
      <c r="H18" s="156" t="str">
        <f>IF('Parade Entries'!$E23="Commercial",'Parade Entries'!H23,"")</f>
        <v/>
      </c>
      <c r="I18" s="156" t="str">
        <f>IF('Parade Entries'!$E23="Commercial",'Parade Entries'!I23,"")</f>
        <v/>
      </c>
      <c r="J18" s="156" t="str">
        <f>IF('Parade Entries'!$E23="Commercial",'Parade Entries'!J23,"")</f>
        <v/>
      </c>
      <c r="K18" s="156" t="str">
        <f>IF('Parade Entries'!$E23="Commercial",'Parade Entries'!K23,"")</f>
        <v/>
      </c>
      <c r="L18" s="156" t="str">
        <f>IF('Parade Entries'!$E23="Commercial",'Parade Entries'!L23,"")</f>
        <v/>
      </c>
      <c r="M18" s="156" t="str">
        <f>IF('Parade Entries'!$E23="Commercial",'Parade Entries'!M23,"")</f>
        <v/>
      </c>
      <c r="N18" s="156" t="str">
        <f>IF('Parade Entries'!$E23="Commercial",'Parade Entries'!N23,"")</f>
        <v/>
      </c>
      <c r="O18" s="156" t="str">
        <f>IF('Parade Entries'!$E23="Commercial",'Parade Entries'!O23,"")</f>
        <v/>
      </c>
      <c r="P18" s="156" t="str">
        <f>IF('Parade Entries'!$E23="Commercial",'Parade Entries'!P23,"")</f>
        <v/>
      </c>
      <c r="Q18" s="156" t="str">
        <f>IF('Parade Entries'!$E23="Commercial",'Parade Entries'!Q23,"")</f>
        <v/>
      </c>
      <c r="R18" s="156" t="str">
        <f>IF('Parade Entries'!$E23="Commercial",'Parade Entries'!R23,"")</f>
        <v/>
      </c>
      <c r="S18" s="296" t="str">
        <f>IF('Parade Entries'!$E23="Commercial",'Parade Entries'!S23,"")</f>
        <v/>
      </c>
      <c r="T18" s="296" t="str">
        <f>IF('Parade Entries'!$E23="Commercial",'Parade Entries'!U23,"")</f>
        <v/>
      </c>
      <c r="U18" s="296" t="str">
        <f>IF('Parade Entries'!$E23="Commercial",'Parade Entries'!V23,"")</f>
        <v/>
      </c>
      <c r="V18" s="296" t="str">
        <f>IF('Parade Entries'!$E23="Commercial",'Parade Entries'!T23,"")</f>
        <v/>
      </c>
      <c r="W18" s="297" t="str">
        <f>IF('Parade Entries'!$E23="Commercial",'Parade Entries'!X23/100,"")</f>
        <v/>
      </c>
      <c r="X18" s="296" t="str">
        <f>IF('Parade Entries'!$E23="Commercial",'Parade Entries'!Z23,"")</f>
        <v/>
      </c>
      <c r="Y18" s="297" t="str">
        <f>IF('Parade Entries'!$E23="Commercial",'Parade Entries'!Y23,"")</f>
        <v/>
      </c>
      <c r="Z18" s="296" t="str">
        <f>IF('Parade Entries'!$E23="Commercial",'Parade Entries'!Z23,"")</f>
        <v/>
      </c>
      <c r="AA18" s="297" t="str">
        <f>IF('Parade Entries'!$E23="Commercial",'Parade Entries'!AA23,"")</f>
        <v/>
      </c>
      <c r="AB18" s="296" t="str">
        <f>IF('Parade Entries'!$E23="Commercial",'Parade Entries'!AB23,"")</f>
        <v/>
      </c>
      <c r="AC18" s="296" t="str">
        <f>IF('Parade Entries'!$E23="Commercial",'Parade Entries'!AC23,"")</f>
        <v/>
      </c>
      <c r="AD18" s="296" t="str">
        <f>IF('Parade Entries'!$E23="Commercial",'Parade Entries'!AD23,"")</f>
        <v/>
      </c>
    </row>
    <row r="19" spans="2:30" s="6" customFormat="1" ht="18" x14ac:dyDescent="0.25">
      <c r="B19" s="156" t="str">
        <f>IF('Parade Entries'!E24="Commercial",'Parade Entries'!B24,"")</f>
        <v/>
      </c>
      <c r="C19" s="250">
        <f>IF('Parade Entries'!$E74="Commercial",'Parade Entries'!C24,"")</f>
        <v>46028</v>
      </c>
      <c r="D19" s="156" t="str">
        <f>IF('Parade Entries'!$E24="Commercial",'Parade Entries'!D24,"")</f>
        <v/>
      </c>
      <c r="E19" s="156" t="str">
        <f>IF('Parade Entries'!$E24="Commercial",'Parade Entries'!E24,"")</f>
        <v/>
      </c>
      <c r="F19" s="156" t="str">
        <f>IF('Parade Entries'!$E24="Commercial",'Parade Entries'!F24,"")</f>
        <v/>
      </c>
      <c r="G19" s="156" t="str">
        <f>IF('Parade Entries'!$E24="Commercial",'Parade Entries'!G24,"")</f>
        <v/>
      </c>
      <c r="H19" s="156" t="str">
        <f>IF('Parade Entries'!$E24="Commercial",'Parade Entries'!H24,"")</f>
        <v/>
      </c>
      <c r="I19" s="156" t="str">
        <f>IF('Parade Entries'!$E24="Commercial",'Parade Entries'!I24,"")</f>
        <v/>
      </c>
      <c r="J19" s="156" t="str">
        <f>IF('Parade Entries'!$E24="Commercial",'Parade Entries'!J24,"")</f>
        <v/>
      </c>
      <c r="K19" s="156" t="str">
        <f>IF('Parade Entries'!$E24="Commercial",'Parade Entries'!K24,"")</f>
        <v/>
      </c>
      <c r="L19" s="156" t="str">
        <f>IF('Parade Entries'!$E24="Commercial",'Parade Entries'!L24,"")</f>
        <v/>
      </c>
      <c r="M19" s="156" t="str">
        <f>IF('Parade Entries'!$E24="Commercial",'Parade Entries'!M24,"")</f>
        <v/>
      </c>
      <c r="N19" s="156" t="str">
        <f>IF('Parade Entries'!$E24="Commercial",'Parade Entries'!N24,"")</f>
        <v/>
      </c>
      <c r="O19" s="156" t="str">
        <f>IF('Parade Entries'!$E24="Commercial",'Parade Entries'!O24,"")</f>
        <v/>
      </c>
      <c r="P19" s="156" t="str">
        <f>IF('Parade Entries'!$E24="Commercial",'Parade Entries'!P24,"")</f>
        <v/>
      </c>
      <c r="Q19" s="156" t="str">
        <f>IF('Parade Entries'!$E24="Commercial",'Parade Entries'!Q24,"")</f>
        <v/>
      </c>
      <c r="R19" s="156" t="str">
        <f>IF('Parade Entries'!$E24="Commercial",'Parade Entries'!R24,"")</f>
        <v/>
      </c>
      <c r="S19" s="296" t="str">
        <f>IF('Parade Entries'!$E24="Commercial",'Parade Entries'!S24,"")</f>
        <v/>
      </c>
      <c r="T19" s="296" t="str">
        <f>IF('Parade Entries'!$E24="Commercial",'Parade Entries'!U24,"")</f>
        <v/>
      </c>
      <c r="U19" s="296" t="str">
        <f>IF('Parade Entries'!$E24="Commercial",'Parade Entries'!V24,"")</f>
        <v/>
      </c>
      <c r="V19" s="296" t="str">
        <f>IF('Parade Entries'!$E24="Commercial",'Parade Entries'!T24,"")</f>
        <v/>
      </c>
      <c r="W19" s="297" t="str">
        <f>IF('Parade Entries'!$E24="Commercial",'Parade Entries'!X24/100,"")</f>
        <v/>
      </c>
      <c r="X19" s="296" t="str">
        <f>IF('Parade Entries'!$E24="Commercial",'Parade Entries'!Z24,"")</f>
        <v/>
      </c>
      <c r="Y19" s="297" t="str">
        <f>IF('Parade Entries'!$E24="Commercial",'Parade Entries'!Y24,"")</f>
        <v/>
      </c>
      <c r="Z19" s="296" t="str">
        <f>IF('Parade Entries'!$E24="Commercial",'Parade Entries'!Z24,"")</f>
        <v/>
      </c>
      <c r="AA19" s="297" t="str">
        <f>IF('Parade Entries'!$E24="Commercial",'Parade Entries'!AA24,"")</f>
        <v/>
      </c>
      <c r="AB19" s="296" t="str">
        <f>IF('Parade Entries'!$E24="Commercial",'Parade Entries'!AB24,"")</f>
        <v/>
      </c>
      <c r="AC19" s="296" t="str">
        <f>IF('Parade Entries'!$E24="Commercial",'Parade Entries'!AC24,"")</f>
        <v/>
      </c>
      <c r="AD19" s="296" t="str">
        <f>IF('Parade Entries'!$E24="Commercial",'Parade Entries'!AD24,"")</f>
        <v/>
      </c>
    </row>
    <row r="20" spans="2:30" s="6" customFormat="1" ht="18" x14ac:dyDescent="0.25">
      <c r="B20" s="156" t="str">
        <f>IF('Parade Entries'!E25="Commercial",'Parade Entries'!B25,"")</f>
        <v>Mosquito Joe</v>
      </c>
      <c r="C20" s="250">
        <f>IF('Parade Entries'!$E75="Commercial",'Parade Entries'!C25,"")</f>
        <v>46028</v>
      </c>
      <c r="D20" s="156" t="str">
        <f>IF('Parade Entries'!$E25="Commercial",'Parade Entries'!D25,"")</f>
        <v>Paid</v>
      </c>
      <c r="E20" s="156" t="str">
        <f>IF('Parade Entries'!$E25="Commercial",'Parade Entries'!E25,"")</f>
        <v>Commercial</v>
      </c>
      <c r="F20" s="156" t="str">
        <f>IF('Parade Entries'!$E25="Commercial",'Parade Entries'!F25,"")</f>
        <v>Michele</v>
      </c>
      <c r="G20" s="156" t="str">
        <f>IF('Parade Entries'!$E25="Commercial",'Parade Entries'!G25,"")</f>
        <v>Sommers</v>
      </c>
      <c r="H20" s="156" t="str">
        <f>IF('Parade Entries'!$E25="Commercial",'Parade Entries'!H25,"")</f>
        <v>springfield@mosquitojoe.com</v>
      </c>
      <c r="I20" s="156">
        <f>IF('Parade Entries'!$E25="Commercial",'Parade Entries'!I25,"")</f>
        <v>2177174789</v>
      </c>
      <c r="J20" s="156" t="str">
        <f>IF('Parade Entries'!$E25="Commercial",'Parade Entries'!J25,"")</f>
        <v>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v>
      </c>
      <c r="K20" s="156">
        <f>IF('Parade Entries'!$E25="Commercial",'Parade Entries'!K25,"")</f>
        <v>10</v>
      </c>
      <c r="L20" s="156" t="str">
        <f>IF('Parade Entries'!$E25="Commercial",'Parade Entries'!L25,"")</f>
        <v>No Notes</v>
      </c>
      <c r="M20" s="156">
        <f>IF('Parade Entries'!$E25="Commercial",'Parade Entries'!M25,"")</f>
        <v>0</v>
      </c>
      <c r="N20" s="156" t="str">
        <f>IF('Parade Entries'!$E25="Commercial",'Parade Entries'!N25,"")</f>
        <v>Unsure</v>
      </c>
      <c r="O20" s="156">
        <f>IF('Parade Entries'!$E25="Commercial",'Parade Entries'!O25,"")</f>
        <v>1</v>
      </c>
      <c r="P20" s="156">
        <f>IF('Parade Entries'!$E25="Commercial",'Parade Entries'!P25,"")</f>
        <v>0</v>
      </c>
      <c r="Q20" s="156" t="str">
        <f>IF('Parade Entries'!$E25="Commercial",'Parade Entries'!Q25,"")</f>
        <v>1 van</v>
      </c>
      <c r="R20" s="156" t="str">
        <f>IF('Parade Entries'!$E25="Commercial",'Parade Entries'!R25,"")</f>
        <v>Online - Stripe</v>
      </c>
      <c r="S20" s="296">
        <f>IF('Parade Entries'!$E25="Commercial",'Parade Entries'!S25,"")</f>
        <v>300</v>
      </c>
      <c r="T20" s="296">
        <f>IF('Parade Entries'!$E25="Commercial",'Parade Entries'!U25,"")</f>
        <v>282</v>
      </c>
      <c r="U20" s="296">
        <f>IF('Parade Entries'!$E25="Commercial",'Parade Entries'!V25,"")</f>
        <v>0</v>
      </c>
      <c r="V20" s="296">
        <f>IF('Parade Entries'!$E25="Commercial",'Parade Entries'!T25,"")</f>
        <v>9</v>
      </c>
      <c r="W20" s="297">
        <f>IF('Parade Entries'!$E25="Commercial",'Parade Entries'!X25/100,"")</f>
        <v>0.09</v>
      </c>
      <c r="X20" s="296">
        <f>IF('Parade Entries'!$E25="Commercial",'Parade Entries'!Z25,"")</f>
        <v>18</v>
      </c>
      <c r="Y20" s="297">
        <f>IF('Parade Entries'!$E25="Commercial",'Parade Entries'!Y25,"")</f>
        <v>0.03</v>
      </c>
      <c r="Z20" s="296">
        <f>IF('Parade Entries'!$E25="Commercial",'Parade Entries'!Z25,"")</f>
        <v>18</v>
      </c>
      <c r="AA20" s="297">
        <f>IF('Parade Entries'!$E25="Commercial",'Parade Entries'!AA25,"")</f>
        <v>0.06</v>
      </c>
      <c r="AB20" s="296" t="str">
        <f>IF('Parade Entries'!$E25="Commercial",'Parade Entries'!AB25,"")</f>
        <v>Michele Sommers</v>
      </c>
      <c r="AC20" s="296" t="str">
        <f>IF('Parade Entries'!$E25="Commercial",'Parade Entries'!AC25,"")</f>
        <v>New Site</v>
      </c>
      <c r="AD20" s="296" t="str">
        <f>IF('Parade Entries'!$E25="Commercial",'Parade Entries'!AD25,"")</f>
        <v/>
      </c>
    </row>
    <row r="21" spans="2:30" s="6" customFormat="1" ht="18" x14ac:dyDescent="0.25">
      <c r="B21" s="156" t="str">
        <f>IF('Parade Entries'!E26="Commercial",'Parade Entries'!B26,"")</f>
        <v/>
      </c>
      <c r="C21" s="250">
        <f>IF('Parade Entries'!$E76="Commercial",'Parade Entries'!C26,"")</f>
        <v>46028</v>
      </c>
      <c r="D21" s="156" t="str">
        <f>IF('Parade Entries'!$E26="Commercial",'Parade Entries'!D26,"")</f>
        <v/>
      </c>
      <c r="E21" s="156" t="str">
        <f>IF('Parade Entries'!$E26="Commercial",'Parade Entries'!E26,"")</f>
        <v/>
      </c>
      <c r="F21" s="156" t="str">
        <f>IF('Parade Entries'!$E26="Commercial",'Parade Entries'!F26,"")</f>
        <v/>
      </c>
      <c r="G21" s="156" t="str">
        <f>IF('Parade Entries'!$E26="Commercial",'Parade Entries'!G26,"")</f>
        <v/>
      </c>
      <c r="H21" s="156" t="str">
        <f>IF('Parade Entries'!$E26="Commercial",'Parade Entries'!H26,"")</f>
        <v/>
      </c>
      <c r="I21" s="156" t="str">
        <f>IF('Parade Entries'!$E26="Commercial",'Parade Entries'!I26,"")</f>
        <v/>
      </c>
      <c r="J21" s="156" t="str">
        <f>IF('Parade Entries'!$E26="Commercial",'Parade Entries'!J26,"")</f>
        <v/>
      </c>
      <c r="K21" s="156" t="str">
        <f>IF('Parade Entries'!$E26="Commercial",'Parade Entries'!K26,"")</f>
        <v/>
      </c>
      <c r="L21" s="156" t="str">
        <f>IF('Parade Entries'!$E26="Commercial",'Parade Entries'!L26,"")</f>
        <v/>
      </c>
      <c r="M21" s="156" t="str">
        <f>IF('Parade Entries'!$E26="Commercial",'Parade Entries'!M26,"")</f>
        <v/>
      </c>
      <c r="N21" s="156" t="str">
        <f>IF('Parade Entries'!$E26="Commercial",'Parade Entries'!N26,"")</f>
        <v/>
      </c>
      <c r="O21" s="156" t="str">
        <f>IF('Parade Entries'!$E26="Commercial",'Parade Entries'!O26,"")</f>
        <v/>
      </c>
      <c r="P21" s="156" t="str">
        <f>IF('Parade Entries'!$E26="Commercial",'Parade Entries'!P26,"")</f>
        <v/>
      </c>
      <c r="Q21" s="156" t="str">
        <f>IF('Parade Entries'!$E26="Commercial",'Parade Entries'!Q26,"")</f>
        <v/>
      </c>
      <c r="R21" s="156" t="str">
        <f>IF('Parade Entries'!$E26="Commercial",'Parade Entries'!R26,"")</f>
        <v/>
      </c>
      <c r="S21" s="296" t="str">
        <f>IF('Parade Entries'!$E26="Commercial",'Parade Entries'!S26,"")</f>
        <v/>
      </c>
      <c r="T21" s="296" t="str">
        <f>IF('Parade Entries'!$E26="Commercial",'Parade Entries'!U26,"")</f>
        <v/>
      </c>
      <c r="U21" s="296" t="str">
        <f>IF('Parade Entries'!$E26="Commercial",'Parade Entries'!V26,"")</f>
        <v/>
      </c>
      <c r="V21" s="296" t="str">
        <f>IF('Parade Entries'!$E26="Commercial",'Parade Entries'!T26,"")</f>
        <v/>
      </c>
      <c r="W21" s="297" t="str">
        <f>IF('Parade Entries'!$E26="Commercial",'Parade Entries'!X26/100,"")</f>
        <v/>
      </c>
      <c r="X21" s="296" t="str">
        <f>IF('Parade Entries'!$E26="Commercial",'Parade Entries'!Z26,"")</f>
        <v/>
      </c>
      <c r="Y21" s="297" t="str">
        <f>IF('Parade Entries'!$E26="Commercial",'Parade Entries'!Y26,"")</f>
        <v/>
      </c>
      <c r="Z21" s="296" t="str">
        <f>IF('Parade Entries'!$E26="Commercial",'Parade Entries'!Z26,"")</f>
        <v/>
      </c>
      <c r="AA21" s="297" t="str">
        <f>IF('Parade Entries'!$E26="Commercial",'Parade Entries'!AA26,"")</f>
        <v/>
      </c>
      <c r="AB21" s="296" t="str">
        <f>IF('Parade Entries'!$E26="Commercial",'Parade Entries'!AB26,"")</f>
        <v/>
      </c>
      <c r="AC21" s="296" t="str">
        <f>IF('Parade Entries'!$E26="Commercial",'Parade Entries'!AC26,"")</f>
        <v/>
      </c>
      <c r="AD21" s="296" t="str">
        <f>IF('Parade Entries'!$E26="Commercial",'Parade Entries'!AD26,"")</f>
        <v/>
      </c>
    </row>
    <row r="22" spans="2:30" s="6" customFormat="1" ht="18" x14ac:dyDescent="0.25">
      <c r="B22" s="156" t="str">
        <f>IF('Parade Entries'!E27="Commercial",'Parade Entries'!B27,"")</f>
        <v/>
      </c>
      <c r="C22" s="250" t="str">
        <f>IF('Parade Entries'!$E77="Commercial",'Parade Entries'!C27,"")</f>
        <v/>
      </c>
      <c r="D22" s="156" t="str">
        <f>IF('Parade Entries'!$E27="Commercial",'Parade Entries'!D27,"")</f>
        <v/>
      </c>
      <c r="E22" s="156" t="str">
        <f>IF('Parade Entries'!$E27="Commercial",'Parade Entries'!E27,"")</f>
        <v/>
      </c>
      <c r="F22" s="156" t="str">
        <f>IF('Parade Entries'!$E27="Commercial",'Parade Entries'!F27,"")</f>
        <v/>
      </c>
      <c r="G22" s="156" t="str">
        <f>IF('Parade Entries'!$E27="Commercial",'Parade Entries'!G27,"")</f>
        <v/>
      </c>
      <c r="H22" s="156" t="str">
        <f>IF('Parade Entries'!$E27="Commercial",'Parade Entries'!H27,"")</f>
        <v/>
      </c>
      <c r="I22" s="156" t="str">
        <f>IF('Parade Entries'!$E27="Commercial",'Parade Entries'!I27,"")</f>
        <v/>
      </c>
      <c r="J22" s="156" t="str">
        <f>IF('Parade Entries'!$E27="Commercial",'Parade Entries'!J27,"")</f>
        <v/>
      </c>
      <c r="K22" s="156" t="str">
        <f>IF('Parade Entries'!$E27="Commercial",'Parade Entries'!K27,"")</f>
        <v/>
      </c>
      <c r="L22" s="156" t="str">
        <f>IF('Parade Entries'!$E27="Commercial",'Parade Entries'!L27,"")</f>
        <v/>
      </c>
      <c r="M22" s="156" t="str">
        <f>IF('Parade Entries'!$E27="Commercial",'Parade Entries'!M27,"")</f>
        <v/>
      </c>
      <c r="N22" s="156" t="str">
        <f>IF('Parade Entries'!$E27="Commercial",'Parade Entries'!N27,"")</f>
        <v/>
      </c>
      <c r="O22" s="156" t="str">
        <f>IF('Parade Entries'!$E27="Commercial",'Parade Entries'!O27,"")</f>
        <v/>
      </c>
      <c r="P22" s="156" t="str">
        <f>IF('Parade Entries'!$E27="Commercial",'Parade Entries'!P27,"")</f>
        <v/>
      </c>
      <c r="Q22" s="156" t="str">
        <f>IF('Parade Entries'!$E27="Commercial",'Parade Entries'!Q27,"")</f>
        <v/>
      </c>
      <c r="R22" s="156" t="str">
        <f>IF('Parade Entries'!$E27="Commercial",'Parade Entries'!R27,"")</f>
        <v/>
      </c>
      <c r="S22" s="296" t="str">
        <f>IF('Parade Entries'!$E27="Commercial",'Parade Entries'!S27,"")</f>
        <v/>
      </c>
      <c r="T22" s="296" t="str">
        <f>IF('Parade Entries'!$E27="Commercial",'Parade Entries'!U27,"")</f>
        <v/>
      </c>
      <c r="U22" s="296" t="str">
        <f>IF('Parade Entries'!$E27="Commercial",'Parade Entries'!V27,"")</f>
        <v/>
      </c>
      <c r="V22" s="296" t="str">
        <f>IF('Parade Entries'!$E27="Commercial",'Parade Entries'!T27,"")</f>
        <v/>
      </c>
      <c r="W22" s="297" t="str">
        <f>IF('Parade Entries'!$E27="Commercial",'Parade Entries'!X27/100,"")</f>
        <v/>
      </c>
      <c r="X22" s="296" t="str">
        <f>IF('Parade Entries'!$E27="Commercial",'Parade Entries'!Z27,"")</f>
        <v/>
      </c>
      <c r="Y22" s="297" t="str">
        <f>IF('Parade Entries'!$E27="Commercial",'Parade Entries'!Y27,"")</f>
        <v/>
      </c>
      <c r="Z22" s="296" t="str">
        <f>IF('Parade Entries'!$E27="Commercial",'Parade Entries'!Z27,"")</f>
        <v/>
      </c>
      <c r="AA22" s="297" t="str">
        <f>IF('Parade Entries'!$E27="Commercial",'Parade Entries'!AA27,"")</f>
        <v/>
      </c>
      <c r="AB22" s="296" t="str">
        <f>IF('Parade Entries'!$E27="Commercial",'Parade Entries'!AB27,"")</f>
        <v/>
      </c>
      <c r="AC22" s="296" t="str">
        <f>IF('Parade Entries'!$E27="Commercial",'Parade Entries'!AC27,"")</f>
        <v/>
      </c>
      <c r="AD22" s="296" t="str">
        <f>IF('Parade Entries'!$E27="Commercial",'Parade Entries'!AD27,"")</f>
        <v/>
      </c>
    </row>
    <row r="23" spans="2:30" s="6" customFormat="1" ht="18" x14ac:dyDescent="0.25">
      <c r="B23" s="156" t="str">
        <f>IF('Parade Entries'!E28="Commercial",'Parade Entries'!B28,"")</f>
        <v/>
      </c>
      <c r="C23" s="250">
        <f>IF('Parade Entries'!$E78="Commercial",'Parade Entries'!C28,"")</f>
        <v>46028</v>
      </c>
      <c r="D23" s="156" t="str">
        <f>IF('Parade Entries'!$E28="Commercial",'Parade Entries'!D28,"")</f>
        <v/>
      </c>
      <c r="E23" s="156" t="str">
        <f>IF('Parade Entries'!$E28="Commercial",'Parade Entries'!E28,"")</f>
        <v/>
      </c>
      <c r="F23" s="156" t="str">
        <f>IF('Parade Entries'!$E28="Commercial",'Parade Entries'!F28,"")</f>
        <v/>
      </c>
      <c r="G23" s="156" t="str">
        <f>IF('Parade Entries'!$E28="Commercial",'Parade Entries'!G28,"")</f>
        <v/>
      </c>
      <c r="H23" s="156" t="str">
        <f>IF('Parade Entries'!$E28="Commercial",'Parade Entries'!H28,"")</f>
        <v/>
      </c>
      <c r="I23" s="156" t="str">
        <f>IF('Parade Entries'!$E28="Commercial",'Parade Entries'!I28,"")</f>
        <v/>
      </c>
      <c r="J23" s="156" t="str">
        <f>IF('Parade Entries'!$E28="Commercial",'Parade Entries'!J28,"")</f>
        <v/>
      </c>
      <c r="K23" s="156" t="str">
        <f>IF('Parade Entries'!$E28="Commercial",'Parade Entries'!K28,"")</f>
        <v/>
      </c>
      <c r="L23" s="156" t="str">
        <f>IF('Parade Entries'!$E28="Commercial",'Parade Entries'!L28,"")</f>
        <v/>
      </c>
      <c r="M23" s="156" t="str">
        <f>IF('Parade Entries'!$E28="Commercial",'Parade Entries'!M28,"")</f>
        <v/>
      </c>
      <c r="N23" s="156" t="str">
        <f>IF('Parade Entries'!$E28="Commercial",'Parade Entries'!N28,"")</f>
        <v/>
      </c>
      <c r="O23" s="156" t="str">
        <f>IF('Parade Entries'!$E28="Commercial",'Parade Entries'!O28,"")</f>
        <v/>
      </c>
      <c r="P23" s="156" t="str">
        <f>IF('Parade Entries'!$E28="Commercial",'Parade Entries'!P28,"")</f>
        <v/>
      </c>
      <c r="Q23" s="156" t="str">
        <f>IF('Parade Entries'!$E28="Commercial",'Parade Entries'!Q28,"")</f>
        <v/>
      </c>
      <c r="R23" s="156" t="str">
        <f>IF('Parade Entries'!$E28="Commercial",'Parade Entries'!R28,"")</f>
        <v/>
      </c>
      <c r="S23" s="296" t="str">
        <f>IF('Parade Entries'!$E28="Commercial",'Parade Entries'!S28,"")</f>
        <v/>
      </c>
      <c r="T23" s="296" t="str">
        <f>IF('Parade Entries'!$E28="Commercial",'Parade Entries'!U28,"")</f>
        <v/>
      </c>
      <c r="U23" s="296" t="str">
        <f>IF('Parade Entries'!$E28="Commercial",'Parade Entries'!V28,"")</f>
        <v/>
      </c>
      <c r="V23" s="296" t="str">
        <f>IF('Parade Entries'!$E28="Commercial",'Parade Entries'!T28,"")</f>
        <v/>
      </c>
      <c r="W23" s="297" t="str">
        <f>IF('Parade Entries'!$E28="Commercial",'Parade Entries'!X28/100,"")</f>
        <v/>
      </c>
      <c r="X23" s="296" t="str">
        <f>IF('Parade Entries'!$E28="Commercial",'Parade Entries'!Z28,"")</f>
        <v/>
      </c>
      <c r="Y23" s="297" t="str">
        <f>IF('Parade Entries'!$E28="Commercial",'Parade Entries'!Y28,"")</f>
        <v/>
      </c>
      <c r="Z23" s="296" t="str">
        <f>IF('Parade Entries'!$E28="Commercial",'Parade Entries'!Z28,"")</f>
        <v/>
      </c>
      <c r="AA23" s="297" t="str">
        <f>IF('Parade Entries'!$E28="Commercial",'Parade Entries'!AA28,"")</f>
        <v/>
      </c>
      <c r="AB23" s="296" t="str">
        <f>IF('Parade Entries'!$E28="Commercial",'Parade Entries'!AB28,"")</f>
        <v/>
      </c>
      <c r="AC23" s="296" t="str">
        <f>IF('Parade Entries'!$E28="Commercial",'Parade Entries'!AC28,"")</f>
        <v/>
      </c>
      <c r="AD23" s="296" t="str">
        <f>IF('Parade Entries'!$E28="Commercial",'Parade Entries'!AD28,"")</f>
        <v/>
      </c>
    </row>
    <row r="24" spans="2:30" s="6" customFormat="1" ht="18" x14ac:dyDescent="0.25">
      <c r="B24" s="156" t="str">
        <f>IF('Parade Entries'!E29="Commercial",'Parade Entries'!B29,"")</f>
        <v/>
      </c>
      <c r="C24" s="250">
        <f>IF('Parade Entries'!$E79="Commercial",'Parade Entries'!C29,"")</f>
        <v>46028</v>
      </c>
      <c r="D24" s="156" t="str">
        <f>IF('Parade Entries'!$E29="Commercial",'Parade Entries'!D29,"")</f>
        <v/>
      </c>
      <c r="E24" s="156" t="str">
        <f>IF('Parade Entries'!$E29="Commercial",'Parade Entries'!E29,"")</f>
        <v/>
      </c>
      <c r="F24" s="156" t="str">
        <f>IF('Parade Entries'!$E29="Commercial",'Parade Entries'!F29,"")</f>
        <v/>
      </c>
      <c r="G24" s="156" t="str">
        <f>IF('Parade Entries'!$E29="Commercial",'Parade Entries'!G29,"")</f>
        <v/>
      </c>
      <c r="H24" s="156" t="str">
        <f>IF('Parade Entries'!$E29="Commercial",'Parade Entries'!H29,"")</f>
        <v/>
      </c>
      <c r="I24" s="156" t="str">
        <f>IF('Parade Entries'!$E29="Commercial",'Parade Entries'!I29,"")</f>
        <v/>
      </c>
      <c r="J24" s="156" t="str">
        <f>IF('Parade Entries'!$E29="Commercial",'Parade Entries'!J29,"")</f>
        <v/>
      </c>
      <c r="K24" s="156" t="str">
        <f>IF('Parade Entries'!$E29="Commercial",'Parade Entries'!K29,"")</f>
        <v/>
      </c>
      <c r="L24" s="156" t="str">
        <f>IF('Parade Entries'!$E29="Commercial",'Parade Entries'!L29,"")</f>
        <v/>
      </c>
      <c r="M24" s="156" t="str">
        <f>IF('Parade Entries'!$E29="Commercial",'Parade Entries'!M29,"")</f>
        <v/>
      </c>
      <c r="N24" s="156" t="str">
        <f>IF('Parade Entries'!$E29="Commercial",'Parade Entries'!N29,"")</f>
        <v/>
      </c>
      <c r="O24" s="156" t="str">
        <f>IF('Parade Entries'!$E29="Commercial",'Parade Entries'!O29,"")</f>
        <v/>
      </c>
      <c r="P24" s="156" t="str">
        <f>IF('Parade Entries'!$E29="Commercial",'Parade Entries'!P29,"")</f>
        <v/>
      </c>
      <c r="Q24" s="156" t="str">
        <f>IF('Parade Entries'!$E29="Commercial",'Parade Entries'!Q29,"")</f>
        <v/>
      </c>
      <c r="R24" s="156" t="str">
        <f>IF('Parade Entries'!$E29="Commercial",'Parade Entries'!R29,"")</f>
        <v/>
      </c>
      <c r="S24" s="296" t="str">
        <f>IF('Parade Entries'!$E29="Commercial",'Parade Entries'!S29,"")</f>
        <v/>
      </c>
      <c r="T24" s="296" t="str">
        <f>IF('Parade Entries'!$E29="Commercial",'Parade Entries'!U29,"")</f>
        <v/>
      </c>
      <c r="U24" s="296" t="str">
        <f>IF('Parade Entries'!$E29="Commercial",'Parade Entries'!V29,"")</f>
        <v/>
      </c>
      <c r="V24" s="296" t="str">
        <f>IF('Parade Entries'!$E29="Commercial",'Parade Entries'!T29,"")</f>
        <v/>
      </c>
      <c r="W24" s="297" t="str">
        <f>IF('Parade Entries'!$E29="Commercial",'Parade Entries'!X29/100,"")</f>
        <v/>
      </c>
      <c r="X24" s="296" t="str">
        <f>IF('Parade Entries'!$E29="Commercial",'Parade Entries'!Z29,"")</f>
        <v/>
      </c>
      <c r="Y24" s="297" t="str">
        <f>IF('Parade Entries'!$E29="Commercial",'Parade Entries'!Y29,"")</f>
        <v/>
      </c>
      <c r="Z24" s="296" t="str">
        <f>IF('Parade Entries'!$E29="Commercial",'Parade Entries'!Z29,"")</f>
        <v/>
      </c>
      <c r="AA24" s="297" t="str">
        <f>IF('Parade Entries'!$E29="Commercial",'Parade Entries'!AA29,"")</f>
        <v/>
      </c>
      <c r="AB24" s="296" t="str">
        <f>IF('Parade Entries'!$E29="Commercial",'Parade Entries'!AB29,"")</f>
        <v/>
      </c>
      <c r="AC24" s="296" t="str">
        <f>IF('Parade Entries'!$E29="Commercial",'Parade Entries'!AC29,"")</f>
        <v/>
      </c>
      <c r="AD24" s="296" t="str">
        <f>IF('Parade Entries'!$E29="Commercial",'Parade Entries'!AD29,"")</f>
        <v/>
      </c>
    </row>
    <row r="25" spans="2:30" s="6" customFormat="1" ht="18" customHeight="1" x14ac:dyDescent="0.25">
      <c r="B25" s="156" t="str">
        <f>IF('Parade Entries'!E30="Commercial",'Parade Entries'!B30,"")</f>
        <v/>
      </c>
      <c r="C25" s="250" t="str">
        <f>IF('Parade Entries'!$E30="Commercial",'Parade Entries'!C30,"")</f>
        <v/>
      </c>
      <c r="D25" s="156" t="str">
        <f>IF('Parade Entries'!$E30="Commercial",'Parade Entries'!D30,"")</f>
        <v/>
      </c>
      <c r="E25" s="156" t="str">
        <f>IF('Parade Entries'!$E30="Commercial",'Parade Entries'!E30,"")</f>
        <v/>
      </c>
      <c r="F25" s="156" t="str">
        <f>IF('Parade Entries'!$E30="Commercial",'Parade Entries'!F30,"")</f>
        <v/>
      </c>
      <c r="G25" s="156" t="str">
        <f>IF('Parade Entries'!$E30="Commercial",'Parade Entries'!G30,"")</f>
        <v/>
      </c>
      <c r="H25" s="156" t="str">
        <f>IF('Parade Entries'!$E30="Commercial",'Parade Entries'!H30,"")</f>
        <v/>
      </c>
      <c r="I25" s="156" t="str">
        <f>IF('Parade Entries'!$E30="Commercial",'Parade Entries'!I30,"")</f>
        <v/>
      </c>
      <c r="J25" s="156" t="str">
        <f>IF('Parade Entries'!$E30="Commercial",'Parade Entries'!J30,"")</f>
        <v/>
      </c>
      <c r="K25" s="156" t="str">
        <f>IF('Parade Entries'!$E30="Commercial",'Parade Entries'!K30,"")</f>
        <v/>
      </c>
      <c r="L25" s="156" t="str">
        <f>IF('Parade Entries'!$E30="Commercial",'Parade Entries'!L30,"")</f>
        <v/>
      </c>
      <c r="M25" s="156" t="str">
        <f>IF('Parade Entries'!$E30="Commercial",'Parade Entries'!M30,"")</f>
        <v/>
      </c>
      <c r="N25" s="156" t="str">
        <f>IF('Parade Entries'!$E30="Commercial",'Parade Entries'!N30,"")</f>
        <v/>
      </c>
      <c r="O25" s="156" t="str">
        <f>IF('Parade Entries'!$E30="Commercial",'Parade Entries'!O30,"")</f>
        <v/>
      </c>
      <c r="P25" s="156" t="str">
        <f>IF('Parade Entries'!$E30="Commercial",'Parade Entries'!P30,"")</f>
        <v/>
      </c>
      <c r="Q25" s="156" t="str">
        <f>IF('Parade Entries'!$E30="Commercial",'Parade Entries'!Q30,"")</f>
        <v/>
      </c>
      <c r="R25" s="156" t="str">
        <f>IF('Parade Entries'!$E30="Commercial",'Parade Entries'!R30,"")</f>
        <v/>
      </c>
      <c r="S25" s="296" t="str">
        <f>IF('Parade Entries'!$E30="Commercial",'Parade Entries'!S30,"")</f>
        <v/>
      </c>
      <c r="T25" s="296" t="str">
        <f>IF('Parade Entries'!$E30="Commercial",'Parade Entries'!U30,"")</f>
        <v/>
      </c>
      <c r="U25" s="296" t="str">
        <f>IF('Parade Entries'!$E30="Commercial",'Parade Entries'!V30,"")</f>
        <v/>
      </c>
      <c r="V25" s="296" t="str">
        <f>IF('Parade Entries'!$E30="Commercial",'Parade Entries'!T30,"")</f>
        <v/>
      </c>
      <c r="W25" s="297" t="str">
        <f>IF('Parade Entries'!$E30="Commercial",'Parade Entries'!X30/100,"")</f>
        <v/>
      </c>
      <c r="X25" s="296" t="str">
        <f>IF('Parade Entries'!$E30="Commercial",'Parade Entries'!Z30,"")</f>
        <v/>
      </c>
      <c r="Y25" s="297" t="str">
        <f>IF('Parade Entries'!$E30="Commercial",'Parade Entries'!Y30,"")</f>
        <v/>
      </c>
      <c r="Z25" s="296" t="str">
        <f>IF('Parade Entries'!$E30="Commercial",'Parade Entries'!Z30,"")</f>
        <v/>
      </c>
      <c r="AA25" s="297" t="str">
        <f>IF('Parade Entries'!$E30="Commercial",'Parade Entries'!AA30,"")</f>
        <v/>
      </c>
      <c r="AB25" s="296" t="str">
        <f>IF('Parade Entries'!$E30="Commercial",'Parade Entries'!AB30,"")</f>
        <v/>
      </c>
      <c r="AC25" s="296" t="str">
        <f>IF('Parade Entries'!$E30="Commercial",'Parade Entries'!AC30,"")</f>
        <v/>
      </c>
      <c r="AD25" s="296" t="str">
        <f>IF('Parade Entries'!$E30="Commercial",'Parade Entries'!AD30,"")</f>
        <v/>
      </c>
    </row>
    <row r="26" spans="2:30" s="6" customFormat="1" ht="18" x14ac:dyDescent="0.25">
      <c r="B26" s="156" t="str">
        <f>IF('Parade Entries'!E31="Commercial",'Parade Entries'!B31,"")</f>
        <v/>
      </c>
      <c r="C26" s="250" t="str">
        <f>IF('Parade Entries'!$E31="Commercial",'Parade Entries'!C31,"")</f>
        <v/>
      </c>
      <c r="D26" s="156" t="str">
        <f>IF('Parade Entries'!$E31="Commercial",'Parade Entries'!D31,"")</f>
        <v/>
      </c>
      <c r="E26" s="156" t="str">
        <f>IF('Parade Entries'!$E31="Commercial",'Parade Entries'!E31,"")</f>
        <v/>
      </c>
      <c r="F26" s="156" t="str">
        <f>IF('Parade Entries'!$E31="Commercial",'Parade Entries'!F31,"")</f>
        <v/>
      </c>
      <c r="G26" s="156" t="str">
        <f>IF('Parade Entries'!$E31="Commercial",'Parade Entries'!G31,"")</f>
        <v/>
      </c>
      <c r="H26" s="156" t="str">
        <f>IF('Parade Entries'!$E31="Commercial",'Parade Entries'!H31,"")</f>
        <v/>
      </c>
      <c r="I26" s="156" t="str">
        <f>IF('Parade Entries'!$E31="Commercial",'Parade Entries'!I31,"")</f>
        <v/>
      </c>
      <c r="J26" s="156" t="str">
        <f>IF('Parade Entries'!$E31="Commercial",'Parade Entries'!J31,"")</f>
        <v/>
      </c>
      <c r="K26" s="156" t="str">
        <f>IF('Parade Entries'!$E31="Commercial",'Parade Entries'!K31,"")</f>
        <v/>
      </c>
      <c r="L26" s="156" t="str">
        <f>IF('Parade Entries'!$E31="Commercial",'Parade Entries'!L31,"")</f>
        <v/>
      </c>
      <c r="M26" s="156" t="str">
        <f>IF('Parade Entries'!$E31="Commercial",'Parade Entries'!M31,"")</f>
        <v/>
      </c>
      <c r="N26" s="156" t="str">
        <f>IF('Parade Entries'!$E31="Commercial",'Parade Entries'!N31,"")</f>
        <v/>
      </c>
      <c r="O26" s="156" t="str">
        <f>IF('Parade Entries'!$E31="Commercial",'Parade Entries'!O31,"")</f>
        <v/>
      </c>
      <c r="P26" s="156" t="str">
        <f>IF('Parade Entries'!$E31="Commercial",'Parade Entries'!P31,"")</f>
        <v/>
      </c>
      <c r="Q26" s="156" t="str">
        <f>IF('Parade Entries'!$E31="Commercial",'Parade Entries'!Q31,"")</f>
        <v/>
      </c>
      <c r="R26" s="156" t="str">
        <f>IF('Parade Entries'!$E31="Commercial",'Parade Entries'!R31,"")</f>
        <v/>
      </c>
      <c r="S26" s="296" t="str">
        <f>IF('Parade Entries'!$E31="Commercial",'Parade Entries'!S31,"")</f>
        <v/>
      </c>
      <c r="T26" s="296" t="str">
        <f>IF('Parade Entries'!$E31="Commercial",'Parade Entries'!U31,"")</f>
        <v/>
      </c>
      <c r="U26" s="296" t="str">
        <f>IF('Parade Entries'!$E31="Commercial",'Parade Entries'!V31,"")</f>
        <v/>
      </c>
      <c r="V26" s="296" t="str">
        <f>IF('Parade Entries'!$E31="Commercial",'Parade Entries'!T31,"")</f>
        <v/>
      </c>
      <c r="W26" s="297" t="str">
        <f>IF('Parade Entries'!$E31="Commercial",'Parade Entries'!X31/100,"")</f>
        <v/>
      </c>
      <c r="X26" s="296" t="str">
        <f>IF('Parade Entries'!$E31="Commercial",'Parade Entries'!Z31,"")</f>
        <v/>
      </c>
      <c r="Y26" s="297" t="str">
        <f>IF('Parade Entries'!$E31="Commercial",'Parade Entries'!Y31,"")</f>
        <v/>
      </c>
      <c r="Z26" s="296" t="str">
        <f>IF('Parade Entries'!$E31="Commercial",'Parade Entries'!Z31,"")</f>
        <v/>
      </c>
      <c r="AA26" s="297" t="str">
        <f>IF('Parade Entries'!$E31="Commercial",'Parade Entries'!AA31,"")</f>
        <v/>
      </c>
      <c r="AB26" s="296" t="str">
        <f>IF('Parade Entries'!$E31="Commercial",'Parade Entries'!AB31,"")</f>
        <v/>
      </c>
      <c r="AC26" s="296" t="str">
        <f>IF('Parade Entries'!$E31="Commercial",'Parade Entries'!AC31,"")</f>
        <v/>
      </c>
      <c r="AD26" s="296" t="str">
        <f>IF('Parade Entries'!$E31="Commercial",'Parade Entries'!AD31,"")</f>
        <v/>
      </c>
    </row>
    <row r="27" spans="2:30" ht="18" x14ac:dyDescent="0.25">
      <c r="B27" s="156" t="str">
        <f>IF('Parade Entries'!E32="Commercial",'Parade Entries'!B32,"")</f>
        <v/>
      </c>
      <c r="C27" s="250" t="str">
        <f>IF('Parade Entries'!$E32="Commercial",'Parade Entries'!C32,"")</f>
        <v/>
      </c>
      <c r="D27" s="156" t="str">
        <f>IF('Parade Entries'!$E32="Commercial",'Parade Entries'!D32,"")</f>
        <v/>
      </c>
      <c r="E27" s="156" t="str">
        <f>IF('Parade Entries'!$E32="Commercial",'Parade Entries'!E32,"")</f>
        <v/>
      </c>
      <c r="F27" s="156" t="str">
        <f>IF('Parade Entries'!$E32="Commercial",'Parade Entries'!F32,"")</f>
        <v/>
      </c>
      <c r="G27" s="156" t="str">
        <f>IF('Parade Entries'!$E32="Commercial",'Parade Entries'!G32,"")</f>
        <v/>
      </c>
      <c r="H27" s="156" t="str">
        <f>IF('Parade Entries'!$E32="Commercial",'Parade Entries'!H32,"")</f>
        <v/>
      </c>
      <c r="I27" s="156" t="str">
        <f>IF('Parade Entries'!$E32="Commercial",'Parade Entries'!I32,"")</f>
        <v/>
      </c>
      <c r="J27" s="156" t="str">
        <f>IF('Parade Entries'!$E32="Commercial",'Parade Entries'!J32,"")</f>
        <v/>
      </c>
      <c r="K27" s="156" t="str">
        <f>IF('Parade Entries'!$E32="Commercial",'Parade Entries'!K32,"")</f>
        <v/>
      </c>
      <c r="L27" s="156" t="str">
        <f>IF('Parade Entries'!$E32="Commercial",'Parade Entries'!L32,"")</f>
        <v/>
      </c>
      <c r="M27" s="156" t="str">
        <f>IF('Parade Entries'!$E32="Commercial",'Parade Entries'!M32,"")</f>
        <v/>
      </c>
      <c r="N27" s="156" t="str">
        <f>IF('Parade Entries'!$E32="Commercial",'Parade Entries'!N32,"")</f>
        <v/>
      </c>
      <c r="O27" s="156" t="str">
        <f>IF('Parade Entries'!$E32="Commercial",'Parade Entries'!O32,"")</f>
        <v/>
      </c>
      <c r="P27" s="156" t="str">
        <f>IF('Parade Entries'!$E32="Commercial",'Parade Entries'!P32,"")</f>
        <v/>
      </c>
      <c r="Q27" s="156" t="str">
        <f>IF('Parade Entries'!$E32="Commercial",'Parade Entries'!Q32,"")</f>
        <v/>
      </c>
      <c r="R27" s="156" t="str">
        <f>IF('Parade Entries'!$E32="Commercial",'Parade Entries'!R32,"")</f>
        <v/>
      </c>
      <c r="S27" s="296" t="str">
        <f>IF('Parade Entries'!$E32="Commercial",'Parade Entries'!S32,"")</f>
        <v/>
      </c>
      <c r="T27" s="296" t="str">
        <f>IF('Parade Entries'!$E32="Commercial",'Parade Entries'!U32,"")</f>
        <v/>
      </c>
      <c r="U27" s="296" t="str">
        <f>IF('Parade Entries'!$E32="Commercial",'Parade Entries'!V32,"")</f>
        <v/>
      </c>
      <c r="V27" s="296" t="str">
        <f>IF('Parade Entries'!$E32="Commercial",'Parade Entries'!T32,"")</f>
        <v/>
      </c>
      <c r="W27" s="297" t="str">
        <f>IF('Parade Entries'!$E32="Commercial",'Parade Entries'!X32/100,"")</f>
        <v/>
      </c>
      <c r="X27" s="296" t="str">
        <f>IF('Parade Entries'!$E32="Commercial",'Parade Entries'!Z32,"")</f>
        <v/>
      </c>
      <c r="Y27" s="297" t="str">
        <f>IF('Parade Entries'!$E32="Commercial",'Parade Entries'!Y32,"")</f>
        <v/>
      </c>
      <c r="Z27" s="296" t="str">
        <f>IF('Parade Entries'!$E32="Commercial",'Parade Entries'!Z32,"")</f>
        <v/>
      </c>
      <c r="AA27" s="297" t="str">
        <f>IF('Parade Entries'!$E32="Commercial",'Parade Entries'!AA32,"")</f>
        <v/>
      </c>
      <c r="AB27" s="296" t="str">
        <f>IF('Parade Entries'!$E32="Commercial",'Parade Entries'!AB32,"")</f>
        <v/>
      </c>
      <c r="AC27" s="296" t="str">
        <f>IF('Parade Entries'!$E32="Commercial",'Parade Entries'!AC32,"")</f>
        <v/>
      </c>
      <c r="AD27" s="296" t="str">
        <f>IF('Parade Entries'!$E32="Commercial",'Parade Entries'!AD32,"")</f>
        <v/>
      </c>
    </row>
    <row r="28" spans="2:30" ht="18" x14ac:dyDescent="0.25">
      <c r="B28" s="156" t="str">
        <f>IF('Parade Entries'!E33="Commercial",'Parade Entries'!B33,"")</f>
        <v>INB Employees</v>
      </c>
      <c r="C28" s="250">
        <f>IF('Parade Entries'!$E33="Commercial",'Parade Entries'!C33,"")</f>
        <v>46031</v>
      </c>
      <c r="D28" s="156" t="str">
        <f>IF('Parade Entries'!$E33="Commercial",'Parade Entries'!D33,"")</f>
        <v>Paid</v>
      </c>
      <c r="E28" s="156" t="str">
        <f>IF('Parade Entries'!$E33="Commercial",'Parade Entries'!E33,"")</f>
        <v>Commercial</v>
      </c>
      <c r="F28" s="156" t="str">
        <f>IF('Parade Entries'!$E33="Commercial",'Parade Entries'!F33,"")</f>
        <v>Rory</v>
      </c>
      <c r="G28" s="156" t="str">
        <f>IF('Parade Entries'!$E33="Commercial",'Parade Entries'!G33,"")</f>
        <v>Keylon</v>
      </c>
      <c r="H28" s="156" t="str">
        <f>IF('Parade Entries'!$E33="Commercial",'Parade Entries'!H33,"")</f>
        <v>rkeylon@inb.com</v>
      </c>
      <c r="I28" s="156">
        <f>IF('Parade Entries'!$E33="Commercial",'Parade Entries'!I33,"")</f>
        <v>2172992523</v>
      </c>
      <c r="J28" s="156" t="str">
        <f>IF('Parade Entries'!$E33="Commercial",'Parade Entries'!J33,"")</f>
        <v>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v>
      </c>
      <c r="K28" s="156">
        <f>IF('Parade Entries'!$E33="Commercial",'Parade Entries'!K33,"")</f>
        <v>25</v>
      </c>
      <c r="L28" s="156" t="str">
        <f>IF('Parade Entries'!$E33="Commercial",'Parade Entries'!L33,"")</f>
        <v>No Notes</v>
      </c>
      <c r="M28" s="156">
        <f>IF('Parade Entries'!$E33="Commercial",'Parade Entries'!M33,"")</f>
        <v>0</v>
      </c>
      <c r="N28" s="156">
        <f>IF('Parade Entries'!$E33="Commercial",'Parade Entries'!N33,"")</f>
        <v>0</v>
      </c>
      <c r="O28" s="156">
        <f>IF('Parade Entries'!$E33="Commercial",'Parade Entries'!O33,"")</f>
        <v>1</v>
      </c>
      <c r="P28" s="156">
        <f>IF('Parade Entries'!$E33="Commercial",'Parade Entries'!P33,"")</f>
        <v>1</v>
      </c>
      <c r="Q28" s="156" t="str">
        <f>IF('Parade Entries'!$E33="Commercial",'Parade Entries'!Q33,"")</f>
        <v>Full sized Truck w/ trailer</v>
      </c>
      <c r="R28" s="156" t="str">
        <f>IF('Parade Entries'!$E33="Commercial",'Parade Entries'!R33,"")</f>
        <v>Online - Stripe</v>
      </c>
      <c r="S28" s="296">
        <f>IF('Parade Entries'!$E33="Commercial",'Parade Entries'!S33,"")</f>
        <v>300</v>
      </c>
      <c r="T28" s="296">
        <f>IF('Parade Entries'!$E33="Commercial",'Parade Entries'!U33,"")</f>
        <v>282</v>
      </c>
      <c r="U28" s="296">
        <f>IF('Parade Entries'!$E33="Commercial",'Parade Entries'!V33,"")</f>
        <v>0</v>
      </c>
      <c r="V28" s="296">
        <f>IF('Parade Entries'!$E33="Commercial",'Parade Entries'!T33,"")</f>
        <v>9</v>
      </c>
      <c r="W28" s="297">
        <f>IF('Parade Entries'!$E33="Commercial",'Parade Entries'!X33/100,"")</f>
        <v>0.09</v>
      </c>
      <c r="X28" s="296">
        <f>IF('Parade Entries'!$E33="Commercial",'Parade Entries'!Z33,"")</f>
        <v>18</v>
      </c>
      <c r="Y28" s="297">
        <f>IF('Parade Entries'!$E33="Commercial",'Parade Entries'!Y33,"")</f>
        <v>0.03</v>
      </c>
      <c r="Z28" s="296">
        <f>IF('Parade Entries'!$E33="Commercial",'Parade Entries'!Z33,"")</f>
        <v>18</v>
      </c>
      <c r="AA28" s="297">
        <f>IF('Parade Entries'!$E33="Commercial",'Parade Entries'!AA33,"")</f>
        <v>0.06</v>
      </c>
      <c r="AB28" s="296" t="str">
        <f>IF('Parade Entries'!$E33="Commercial",'Parade Entries'!AB33,"")</f>
        <v>Rory Keylon</v>
      </c>
      <c r="AC28" s="296" t="str">
        <f>IF('Parade Entries'!$E33="Commercial",'Parade Entries'!AC33,"")</f>
        <v>New Site</v>
      </c>
      <c r="AD28" s="296" t="str">
        <f>IF('Parade Entries'!$E33="Commercial",'Parade Entries'!AD33,"")</f>
        <v/>
      </c>
    </row>
    <row r="29" spans="2:30" ht="18" x14ac:dyDescent="0.25">
      <c r="B29" s="156" t="str">
        <f>IF('Parade Entries'!E34="Commercial",'Parade Entries'!B34,"")</f>
        <v/>
      </c>
      <c r="C29" s="250" t="str">
        <f>IF('Parade Entries'!$E34="Commercial",'Parade Entries'!C34,"")</f>
        <v/>
      </c>
      <c r="D29" s="156" t="str">
        <f>IF('Parade Entries'!$E34="Commercial",'Parade Entries'!D34,"")</f>
        <v/>
      </c>
      <c r="E29" s="156" t="str">
        <f>IF('Parade Entries'!$E34="Commercial",'Parade Entries'!E34,"")</f>
        <v/>
      </c>
      <c r="F29" s="156" t="str">
        <f>IF('Parade Entries'!$E34="Commercial",'Parade Entries'!F34,"")</f>
        <v/>
      </c>
      <c r="G29" s="156" t="str">
        <f>IF('Parade Entries'!$E34="Commercial",'Parade Entries'!G34,"")</f>
        <v/>
      </c>
      <c r="H29" s="156" t="str">
        <f>IF('Parade Entries'!$E34="Commercial",'Parade Entries'!H34,"")</f>
        <v/>
      </c>
      <c r="I29" s="156" t="str">
        <f>IF('Parade Entries'!$E34="Commercial",'Parade Entries'!I34,"")</f>
        <v/>
      </c>
      <c r="J29" s="156" t="str">
        <f>IF('Parade Entries'!$E34="Commercial",'Parade Entries'!J34,"")</f>
        <v/>
      </c>
      <c r="K29" s="156" t="str">
        <f>IF('Parade Entries'!$E34="Commercial",'Parade Entries'!K34,"")</f>
        <v/>
      </c>
      <c r="L29" s="156" t="str">
        <f>IF('Parade Entries'!$E34="Commercial",'Parade Entries'!L34,"")</f>
        <v/>
      </c>
      <c r="M29" s="156" t="str">
        <f>IF('Parade Entries'!$E34="Commercial",'Parade Entries'!M34,"")</f>
        <v/>
      </c>
      <c r="N29" s="156" t="str">
        <f>IF('Parade Entries'!$E34="Commercial",'Parade Entries'!N34,"")</f>
        <v/>
      </c>
      <c r="O29" s="156" t="str">
        <f>IF('Parade Entries'!$E34="Commercial",'Parade Entries'!O34,"")</f>
        <v/>
      </c>
      <c r="P29" s="156" t="str">
        <f>IF('Parade Entries'!$E34="Commercial",'Parade Entries'!P34,"")</f>
        <v/>
      </c>
      <c r="Q29" s="156" t="str">
        <f>IF('Parade Entries'!$E34="Commercial",'Parade Entries'!Q34,"")</f>
        <v/>
      </c>
      <c r="R29" s="156" t="str">
        <f>IF('Parade Entries'!$E34="Commercial",'Parade Entries'!R34,"")</f>
        <v/>
      </c>
      <c r="S29" s="296" t="str">
        <f>IF('Parade Entries'!$E34="Commercial",'Parade Entries'!S34,"")</f>
        <v/>
      </c>
      <c r="T29" s="296" t="str">
        <f>IF('Parade Entries'!$E34="Commercial",'Parade Entries'!U34,"")</f>
        <v/>
      </c>
      <c r="U29" s="296" t="str">
        <f>IF('Parade Entries'!$E34="Commercial",'Parade Entries'!V34,"")</f>
        <v/>
      </c>
      <c r="V29" s="296" t="str">
        <f>IF('Parade Entries'!$E34="Commercial",'Parade Entries'!T34,"")</f>
        <v/>
      </c>
      <c r="W29" s="297" t="str">
        <f>IF('Parade Entries'!$E34="Commercial",'Parade Entries'!X34/100,"")</f>
        <v/>
      </c>
      <c r="X29" s="296" t="str">
        <f>IF('Parade Entries'!$E34="Commercial",'Parade Entries'!Z34,"")</f>
        <v/>
      </c>
      <c r="Y29" s="297" t="str">
        <f>IF('Parade Entries'!$E34="Commercial",'Parade Entries'!Y34,"")</f>
        <v/>
      </c>
      <c r="Z29" s="296" t="str">
        <f>IF('Parade Entries'!$E34="Commercial",'Parade Entries'!Z34,"")</f>
        <v/>
      </c>
      <c r="AA29" s="297" t="str">
        <f>IF('Parade Entries'!$E34="Commercial",'Parade Entries'!AA34,"")</f>
        <v/>
      </c>
      <c r="AB29" s="296" t="str">
        <f>IF('Parade Entries'!$E34="Commercial",'Parade Entries'!AB34,"")</f>
        <v/>
      </c>
      <c r="AC29" s="296" t="str">
        <f>IF('Parade Entries'!$E34="Commercial",'Parade Entries'!AC34,"")</f>
        <v/>
      </c>
      <c r="AD29" s="296" t="str">
        <f>IF('Parade Entries'!$E34="Commercial",'Parade Entries'!AD34,"")</f>
        <v/>
      </c>
    </row>
    <row r="30" spans="2:30" ht="18" x14ac:dyDescent="0.25">
      <c r="B30" s="156" t="str">
        <f>IF('Parade Entries'!E35="Commercial",'Parade Entries'!B35,"")</f>
        <v>Bajco Papa John's</v>
      </c>
      <c r="C30" s="250">
        <f>IF('Parade Entries'!$E35="Commercial",'Parade Entries'!C35,"")</f>
        <v>46034</v>
      </c>
      <c r="D30" s="156" t="str">
        <f>IF('Parade Entries'!$E35="Commercial",'Parade Entries'!D35,"")</f>
        <v>PAID</v>
      </c>
      <c r="E30" s="156" t="str">
        <f>IF('Parade Entries'!$E35="Commercial",'Parade Entries'!E35,"")</f>
        <v>Commercial</v>
      </c>
      <c r="F30" s="156" t="str">
        <f>IF('Parade Entries'!$E35="Commercial",'Parade Entries'!F35,"")</f>
        <v>Adrianna</v>
      </c>
      <c r="G30" s="156" t="str">
        <f>IF('Parade Entries'!$E35="Commercial",'Parade Entries'!G35,"")</f>
        <v>Bryant</v>
      </c>
      <c r="H30" s="156" t="str">
        <f>IF('Parade Entries'!$E35="Commercial",'Parade Entries'!H35,"")</f>
        <v>abryant@bajco.net</v>
      </c>
      <c r="I30" s="156">
        <f>IF('Parade Entries'!$E35="Commercial",'Parade Entries'!I35,"")</f>
        <v>2172993044</v>
      </c>
      <c r="J30" s="156" t="str">
        <f>IF('Parade Entries'!$E35="Commercial",'Parade Entries'!J35,"")</f>
        <v>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v>
      </c>
      <c r="K30" s="156">
        <f>IF('Parade Entries'!$E35="Commercial",'Parade Entries'!K35,"")</f>
        <v>25</v>
      </c>
      <c r="L30" s="156" t="str">
        <f>IF('Parade Entries'!$E35="Commercial",'Parade Entries'!L35,"")</f>
        <v>Music will be from Car Stereo</v>
      </c>
      <c r="M30" s="156">
        <f>IF('Parade Entries'!$E35="Commercial",'Parade Entries'!M35,"")</f>
        <v>0</v>
      </c>
      <c r="N30" s="156" t="str">
        <f>IF('Parade Entries'!$E35="Commercial",'Parade Entries'!N35,"")</f>
        <v>YES</v>
      </c>
      <c r="O30" s="156">
        <f>IF('Parade Entries'!$E35="Commercial",'Parade Entries'!O35,"")</f>
        <v>1</v>
      </c>
      <c r="P30" s="156">
        <f>IF('Parade Entries'!$E35="Commercial",'Parade Entries'!P35,"")</f>
        <v>0</v>
      </c>
      <c r="Q30" s="156" t="str">
        <f>IF('Parade Entries'!$E35="Commercial",'Parade Entries'!Q35,"")</f>
        <v>2018 Gladiator &amp;small trailer</v>
      </c>
      <c r="R30" s="156" t="str">
        <f>IF('Parade Entries'!$E35="Commercial",'Parade Entries'!R35,"")</f>
        <v>Check</v>
      </c>
      <c r="S30" s="296">
        <f>IF('Parade Entries'!$E35="Commercial",'Parade Entries'!S35,"")</f>
        <v>300</v>
      </c>
      <c r="T30" s="296">
        <f>IF('Parade Entries'!$E35="Commercial",'Parade Entries'!U35,"")</f>
        <v>300</v>
      </c>
      <c r="U30" s="296">
        <f>IF('Parade Entries'!$E35="Commercial",'Parade Entries'!V35,"")</f>
        <v>0</v>
      </c>
      <c r="V30" s="296">
        <f>IF('Parade Entries'!$E35="Commercial",'Parade Entries'!T35,"")</f>
        <v>0</v>
      </c>
      <c r="W30" s="297">
        <f>IF('Parade Entries'!$E35="Commercial",'Parade Entries'!X35/100,"")</f>
        <v>0</v>
      </c>
      <c r="X30" s="296">
        <f>IF('Parade Entries'!$E35="Commercial",'Parade Entries'!Z35,"")</f>
        <v>0</v>
      </c>
      <c r="Y30" s="297" t="str">
        <f>IF('Parade Entries'!$E35="Commercial",'Parade Entries'!Y35,"")</f>
        <v/>
      </c>
      <c r="Z30" s="296">
        <f>IF('Parade Entries'!$E35="Commercial",'Parade Entries'!Z35,"")</f>
        <v>0</v>
      </c>
      <c r="AA30" s="297">
        <f>IF('Parade Entries'!$E35="Commercial",'Parade Entries'!AA35,"")</f>
        <v>0</v>
      </c>
      <c r="AB30" s="296" t="str">
        <f>IF('Parade Entries'!$E35="Commercial",'Parade Entries'!AB35,"")</f>
        <v>Adrianna Bryant</v>
      </c>
      <c r="AC30" s="296" t="str">
        <f>IF('Parade Entries'!$E35="Commercial",'Parade Entries'!AC35,"")</f>
        <v>New Site</v>
      </c>
      <c r="AD30" s="296">
        <f>IF('Parade Entries'!$E35="Commercial",'Parade Entries'!AD35,"")</f>
        <v>300</v>
      </c>
    </row>
    <row r="31" spans="2:30" ht="18" x14ac:dyDescent="0.25">
      <c r="B31" s="156" t="str">
        <f>IF('Parade Entries'!E36="Commercial",'Parade Entries'!B36,"")</f>
        <v/>
      </c>
      <c r="C31" s="250" t="str">
        <f>IF('Parade Entries'!$E36="Commercial",'Parade Entries'!C36,"")</f>
        <v/>
      </c>
      <c r="D31" s="156" t="str">
        <f>IF('Parade Entries'!$E36="Commercial",'Parade Entries'!D36,"")</f>
        <v/>
      </c>
      <c r="E31" s="156" t="str">
        <f>IF('Parade Entries'!$E36="Commercial",'Parade Entries'!E36,"")</f>
        <v/>
      </c>
      <c r="F31" s="156" t="str">
        <f>IF('Parade Entries'!$E36="Commercial",'Parade Entries'!F36,"")</f>
        <v/>
      </c>
      <c r="G31" s="156" t="str">
        <f>IF('Parade Entries'!$E36="Commercial",'Parade Entries'!G36,"")</f>
        <v/>
      </c>
      <c r="H31" s="156" t="str">
        <f>IF('Parade Entries'!$E36="Commercial",'Parade Entries'!H36,"")</f>
        <v/>
      </c>
      <c r="I31" s="156" t="str">
        <f>IF('Parade Entries'!$E36="Commercial",'Parade Entries'!I36,"")</f>
        <v/>
      </c>
      <c r="J31" s="156" t="str">
        <f>IF('Parade Entries'!$E36="Commercial",'Parade Entries'!J36,"")</f>
        <v/>
      </c>
      <c r="K31" s="156" t="str">
        <f>IF('Parade Entries'!$E36="Commercial",'Parade Entries'!K36,"")</f>
        <v/>
      </c>
      <c r="L31" s="156" t="str">
        <f>IF('Parade Entries'!$E36="Commercial",'Parade Entries'!L36,"")</f>
        <v/>
      </c>
      <c r="M31" s="156" t="str">
        <f>IF('Parade Entries'!$E36="Commercial",'Parade Entries'!M36,"")</f>
        <v/>
      </c>
      <c r="N31" s="156" t="str">
        <f>IF('Parade Entries'!$E36="Commercial",'Parade Entries'!N36,"")</f>
        <v/>
      </c>
      <c r="O31" s="156" t="str">
        <f>IF('Parade Entries'!$E36="Commercial",'Parade Entries'!O36,"")</f>
        <v/>
      </c>
      <c r="P31" s="156" t="str">
        <f>IF('Parade Entries'!$E36="Commercial",'Parade Entries'!P36,"")</f>
        <v/>
      </c>
      <c r="Q31" s="156" t="str">
        <f>IF('Parade Entries'!$E36="Commercial",'Parade Entries'!Q36,"")</f>
        <v/>
      </c>
      <c r="R31" s="156" t="str">
        <f>IF('Parade Entries'!$E36="Commercial",'Parade Entries'!R36,"")</f>
        <v/>
      </c>
      <c r="S31" s="296" t="str">
        <f>IF('Parade Entries'!$E36="Commercial",'Parade Entries'!S36,"")</f>
        <v/>
      </c>
      <c r="T31" s="296" t="str">
        <f>IF('Parade Entries'!$E36="Commercial",'Parade Entries'!U36,"")</f>
        <v/>
      </c>
      <c r="U31" s="296" t="str">
        <f>IF('Parade Entries'!$E36="Commercial",'Parade Entries'!V36,"")</f>
        <v/>
      </c>
      <c r="V31" s="296" t="str">
        <f>IF('Parade Entries'!$E36="Commercial",'Parade Entries'!T36,"")</f>
        <v/>
      </c>
      <c r="W31" s="297" t="str">
        <f>IF('Parade Entries'!$E36="Commercial",'Parade Entries'!X36/100,"")</f>
        <v/>
      </c>
      <c r="X31" s="296" t="str">
        <f>IF('Parade Entries'!$E36="Commercial",'Parade Entries'!Z36,"")</f>
        <v/>
      </c>
      <c r="Y31" s="297" t="str">
        <f>IF('Parade Entries'!$E36="Commercial",'Parade Entries'!Y36,"")</f>
        <v/>
      </c>
      <c r="Z31" s="296" t="str">
        <f>IF('Parade Entries'!$E36="Commercial",'Parade Entries'!Z36,"")</f>
        <v/>
      </c>
      <c r="AA31" s="297" t="str">
        <f>IF('Parade Entries'!$E36="Commercial",'Parade Entries'!AA36,"")</f>
        <v/>
      </c>
      <c r="AB31" s="296" t="str">
        <f>IF('Parade Entries'!$E36="Commercial",'Parade Entries'!AB36,"")</f>
        <v/>
      </c>
      <c r="AC31" s="296" t="str">
        <f>IF('Parade Entries'!$E36="Commercial",'Parade Entries'!AC36,"")</f>
        <v/>
      </c>
      <c r="AD31" s="296" t="str">
        <f>IF('Parade Entries'!$E36="Commercial",'Parade Entries'!AD36,"")</f>
        <v/>
      </c>
    </row>
    <row r="32" spans="2:30" ht="18" x14ac:dyDescent="0.25">
      <c r="B32" s="156" t="str">
        <f>IF('Parade Entries'!E37="Commercial",'Parade Entries'!B37,"")</f>
        <v/>
      </c>
      <c r="C32" s="250" t="str">
        <f>IF('Parade Entries'!$E37="Commercial",'Parade Entries'!C37,"")</f>
        <v/>
      </c>
      <c r="D32" s="156" t="str">
        <f>IF('Parade Entries'!$E37="Commercial",'Parade Entries'!D37,"")</f>
        <v/>
      </c>
      <c r="E32" s="156" t="str">
        <f>IF('Parade Entries'!$E37="Commercial",'Parade Entries'!E37,"")</f>
        <v/>
      </c>
      <c r="F32" s="156" t="str">
        <f>IF('Parade Entries'!$E37="Commercial",'Parade Entries'!F37,"")</f>
        <v/>
      </c>
      <c r="G32" s="156" t="str">
        <f>IF('Parade Entries'!$E37="Commercial",'Parade Entries'!G37,"")</f>
        <v/>
      </c>
      <c r="H32" s="156" t="str">
        <f>IF('Parade Entries'!$E37="Commercial",'Parade Entries'!H37,"")</f>
        <v/>
      </c>
      <c r="I32" s="156" t="str">
        <f>IF('Parade Entries'!$E37="Commercial",'Parade Entries'!I37,"")</f>
        <v/>
      </c>
      <c r="J32" s="156" t="str">
        <f>IF('Parade Entries'!$E37="Commercial",'Parade Entries'!J37,"")</f>
        <v/>
      </c>
      <c r="K32" s="156" t="str">
        <f>IF('Parade Entries'!$E37="Commercial",'Parade Entries'!K37,"")</f>
        <v/>
      </c>
      <c r="L32" s="156" t="str">
        <f>IF('Parade Entries'!$E37="Commercial",'Parade Entries'!L37,"")</f>
        <v/>
      </c>
      <c r="M32" s="156" t="str">
        <f>IF('Parade Entries'!$E37="Commercial",'Parade Entries'!M37,"")</f>
        <v/>
      </c>
      <c r="N32" s="156" t="str">
        <f>IF('Parade Entries'!$E37="Commercial",'Parade Entries'!N37,"")</f>
        <v/>
      </c>
      <c r="O32" s="156" t="str">
        <f>IF('Parade Entries'!$E37="Commercial",'Parade Entries'!O37,"")</f>
        <v/>
      </c>
      <c r="P32" s="156" t="str">
        <f>IF('Parade Entries'!$E37="Commercial",'Parade Entries'!P37,"")</f>
        <v/>
      </c>
      <c r="Q32" s="156" t="str">
        <f>IF('Parade Entries'!$E37="Commercial",'Parade Entries'!Q37,"")</f>
        <v/>
      </c>
      <c r="R32" s="156" t="str">
        <f>IF('Parade Entries'!$E37="Commercial",'Parade Entries'!R37,"")</f>
        <v/>
      </c>
      <c r="S32" s="296" t="str">
        <f>IF('Parade Entries'!$E37="Commercial",'Parade Entries'!S37,"")</f>
        <v/>
      </c>
      <c r="T32" s="296" t="str">
        <f>IF('Parade Entries'!$E37="Commercial",'Parade Entries'!U37,"")</f>
        <v/>
      </c>
      <c r="U32" s="296" t="str">
        <f>IF('Parade Entries'!$E37="Commercial",'Parade Entries'!V37,"")</f>
        <v/>
      </c>
      <c r="V32" s="296" t="str">
        <f>IF('Parade Entries'!$E37="Commercial",'Parade Entries'!T37,"")</f>
        <v/>
      </c>
      <c r="W32" s="297" t="str">
        <f>IF('Parade Entries'!$E37="Commercial",'Parade Entries'!X37/100,"")</f>
        <v/>
      </c>
      <c r="X32" s="296" t="str">
        <f>IF('Parade Entries'!$E37="Commercial",'Parade Entries'!Z37,"")</f>
        <v/>
      </c>
      <c r="Y32" s="297" t="str">
        <f>IF('Parade Entries'!$E37="Commercial",'Parade Entries'!Y37,"")</f>
        <v/>
      </c>
      <c r="Z32" s="296" t="str">
        <f>IF('Parade Entries'!$E37="Commercial",'Parade Entries'!Z37,"")</f>
        <v/>
      </c>
      <c r="AA32" s="297" t="str">
        <f>IF('Parade Entries'!$E37="Commercial",'Parade Entries'!AA37,"")</f>
        <v/>
      </c>
      <c r="AB32" s="296" t="str">
        <f>IF('Parade Entries'!$E37="Commercial",'Parade Entries'!AB37,"")</f>
        <v/>
      </c>
      <c r="AC32" s="296" t="str">
        <f>IF('Parade Entries'!$E37="Commercial",'Parade Entries'!AC37,"")</f>
        <v/>
      </c>
      <c r="AD32" s="296" t="str">
        <f>IF('Parade Entries'!$E37="Commercial",'Parade Entries'!AD37,"")</f>
        <v/>
      </c>
    </row>
    <row r="33" spans="2:30" ht="18" x14ac:dyDescent="0.25">
      <c r="B33" s="156" t="str">
        <f>IF('Parade Entries'!E38="Commercial",'Parade Entries'!B38,"")</f>
        <v>Dance Arts Youth Company / Dance Arts Studio</v>
      </c>
      <c r="C33" s="250">
        <f>IF('Parade Entries'!$E38="Commercial",'Parade Entries'!C38,"")</f>
        <v>46037</v>
      </c>
      <c r="D33" s="156" t="str">
        <f>IF('Parade Entries'!$E38="Commercial",'Parade Entries'!D38,"")</f>
        <v xml:space="preserve"> </v>
      </c>
      <c r="E33" s="156" t="str">
        <f>IF('Parade Entries'!$E38="Commercial",'Parade Entries'!E38,"")</f>
        <v>Commercial</v>
      </c>
      <c r="F33" s="156" t="str">
        <f>IF('Parade Entries'!$E38="Commercial",'Parade Entries'!F38,"")</f>
        <v>Gina</v>
      </c>
      <c r="G33" s="156" t="str">
        <f>IF('Parade Entries'!$E38="Commercial",'Parade Entries'!G38,"")</f>
        <v>Russell</v>
      </c>
      <c r="H33" s="156" t="str">
        <f>IF('Parade Entries'!$E38="Commercial",'Parade Entries'!H38,"")</f>
        <v>dancearts73@gmail.com</v>
      </c>
      <c r="I33" s="156">
        <f>IF('Parade Entries'!$E38="Commercial",'Parade Entries'!I38,"")</f>
        <v>2175532788</v>
      </c>
      <c r="J33" s="156" t="str">
        <f>IF('Parade Entries'!$E38="Commercial",'Parade Entries'!J38,"")</f>
        <v>Dance Arts Youth Company (DAYCO) at Dance Arts Studio in Springfield, IL, provides
enrichment, outreach, and performance opportunities for Dance Arts Studio students age seven and older; and presents three original contemporary ballets each season at the beautiful Hoogland Center for the Arts.
Featuring a talented cast of Dance Arts Studio students, each DAYCO production is the unique vision of Dance Arts Youth Company Artistic Director Gina DeCroix Russell, in collaboration with the dancers and staff.
Don’t miss Dance Arts Youth Company’s next production - Beauty &amp; the Beast - on Sunday, June 21, 2026, at the Hoogland Center for the Arts!</v>
      </c>
      <c r="K33" s="156">
        <f>IF('Parade Entries'!$E38="Commercial",'Parade Entries'!K38,"")</f>
        <v>45</v>
      </c>
      <c r="L33" s="156" t="str">
        <f>IF('Parade Entries'!$E38="Commercial",'Parade Entries'!L38,"")</f>
        <v>I was unsure which category our youth ballet company would fall into - as it’s tied to the business but we are definitely a small, education and outreach focused group. If we should be part of a different category, please let me know.</v>
      </c>
      <c r="M33" s="156" t="str">
        <f>IF('Parade Entries'!$E38="Commercial",'Parade Entries'!M38,"")</f>
        <v>2 dogs</v>
      </c>
      <c r="N33" s="156" t="str">
        <f>IF('Parade Entries'!$E38="Commercial",'Parade Entries'!N38,"")</f>
        <v>YES</v>
      </c>
      <c r="O33" s="156">
        <f>IF('Parade Entries'!$E38="Commercial",'Parade Entries'!O38,"")</f>
        <v>1</v>
      </c>
      <c r="P33" s="156">
        <f>IF('Parade Entries'!$E38="Commercial",'Parade Entries'!P38,"")</f>
        <v>0</v>
      </c>
      <c r="Q33" s="156" t="str">
        <f>IF('Parade Entries'!$E38="Commercial",'Parade Entries'!Q38,"")</f>
        <v>Jeep Wrangler &amp; parents</v>
      </c>
      <c r="R33" s="156" t="str">
        <f>IF('Parade Entries'!$E38="Commercial",'Parade Entries'!R38,"")</f>
        <v>Check</v>
      </c>
      <c r="S33" s="296">
        <f>IF('Parade Entries'!$E38="Commercial",'Parade Entries'!S38,"")</f>
        <v>300</v>
      </c>
      <c r="T33" s="296">
        <f>IF('Parade Entries'!$E38="Commercial",'Parade Entries'!U38,"")</f>
        <v>0</v>
      </c>
      <c r="U33" s="296">
        <f>IF('Parade Entries'!$E38="Commercial",'Parade Entries'!V38,"")</f>
        <v>0</v>
      </c>
      <c r="V33" s="296">
        <f>IF('Parade Entries'!$E38="Commercial",'Parade Entries'!T38,"")</f>
        <v>0</v>
      </c>
      <c r="W33" s="297">
        <f>IF('Parade Entries'!$E38="Commercial",'Parade Entries'!X38/100,"")</f>
        <v>0</v>
      </c>
      <c r="X33" s="296">
        <f>IF('Parade Entries'!$E38="Commercial",'Parade Entries'!Z38,"")</f>
        <v>0</v>
      </c>
      <c r="Y33" s="297" t="str">
        <f>IF('Parade Entries'!$E38="Commercial",'Parade Entries'!Y38,"")</f>
        <v/>
      </c>
      <c r="Z33" s="296">
        <f>IF('Parade Entries'!$E38="Commercial",'Parade Entries'!Z38,"")</f>
        <v>0</v>
      </c>
      <c r="AA33" s="297">
        <f>IF('Parade Entries'!$E38="Commercial",'Parade Entries'!AA38,"")</f>
        <v>0</v>
      </c>
      <c r="AB33" s="296" t="str">
        <f>IF('Parade Entries'!$E38="Commercial",'Parade Entries'!AB38,"")</f>
        <v>Gina Russell</v>
      </c>
      <c r="AC33" s="296" t="str">
        <f>IF('Parade Entries'!$E38="Commercial",'Parade Entries'!AC38,"")</f>
        <v>New Site</v>
      </c>
      <c r="AD33" s="296">
        <f>IF('Parade Entries'!$E38="Commercial",'Parade Entries'!AD38,"")</f>
        <v>0</v>
      </c>
    </row>
    <row r="34" spans="2:30" ht="18" x14ac:dyDescent="0.25">
      <c r="B34" s="156" t="str">
        <f>IF('Parade Entries'!E39="Commercial",'Parade Entries'!B39,"")</f>
        <v/>
      </c>
      <c r="C34" s="250" t="str">
        <f>IF('Parade Entries'!$E39="Commercial",'Parade Entries'!C39,"")</f>
        <v/>
      </c>
      <c r="D34" s="156" t="str">
        <f>IF('Parade Entries'!$E39="Commercial",'Parade Entries'!D39,"")</f>
        <v/>
      </c>
      <c r="E34" s="156" t="str">
        <f>IF('Parade Entries'!$E39="Commercial",'Parade Entries'!E39,"")</f>
        <v/>
      </c>
      <c r="F34" s="156" t="str">
        <f>IF('Parade Entries'!$E39="Commercial",'Parade Entries'!F39,"")</f>
        <v/>
      </c>
      <c r="G34" s="156" t="str">
        <f>IF('Parade Entries'!$E39="Commercial",'Parade Entries'!G39,"")</f>
        <v/>
      </c>
      <c r="H34" s="156" t="str">
        <f>IF('Parade Entries'!$E39="Commercial",'Parade Entries'!H39,"")</f>
        <v/>
      </c>
      <c r="I34" s="156" t="str">
        <f>IF('Parade Entries'!$E39="Commercial",'Parade Entries'!I39,"")</f>
        <v/>
      </c>
      <c r="J34" s="156" t="str">
        <f>IF('Parade Entries'!$E39="Commercial",'Parade Entries'!J39,"")</f>
        <v/>
      </c>
      <c r="K34" s="156" t="str">
        <f>IF('Parade Entries'!$E39="Commercial",'Parade Entries'!K39,"")</f>
        <v/>
      </c>
      <c r="L34" s="156" t="str">
        <f>IF('Parade Entries'!$E39="Commercial",'Parade Entries'!L39,"")</f>
        <v/>
      </c>
      <c r="M34" s="156" t="str">
        <f>IF('Parade Entries'!$E39="Commercial",'Parade Entries'!M39,"")</f>
        <v/>
      </c>
      <c r="N34" s="156" t="str">
        <f>IF('Parade Entries'!$E39="Commercial",'Parade Entries'!N39,"")</f>
        <v/>
      </c>
      <c r="O34" s="156" t="str">
        <f>IF('Parade Entries'!$E39="Commercial",'Parade Entries'!O39,"")</f>
        <v/>
      </c>
      <c r="P34" s="156" t="str">
        <f>IF('Parade Entries'!$E39="Commercial",'Parade Entries'!P39,"")</f>
        <v/>
      </c>
      <c r="Q34" s="156" t="str">
        <f>IF('Parade Entries'!$E39="Commercial",'Parade Entries'!Q39,"")</f>
        <v/>
      </c>
      <c r="R34" s="156" t="str">
        <f>IF('Parade Entries'!$E39="Commercial",'Parade Entries'!R39,"")</f>
        <v/>
      </c>
      <c r="S34" s="296" t="str">
        <f>IF('Parade Entries'!$E39="Commercial",'Parade Entries'!S39,"")</f>
        <v/>
      </c>
      <c r="T34" s="296" t="str">
        <f>IF('Parade Entries'!$E39="Commercial",'Parade Entries'!U39,"")</f>
        <v/>
      </c>
      <c r="U34" s="296" t="str">
        <f>IF('Parade Entries'!$E39="Commercial",'Parade Entries'!V39,"")</f>
        <v/>
      </c>
      <c r="V34" s="296" t="str">
        <f>IF('Parade Entries'!$E39="Commercial",'Parade Entries'!T39,"")</f>
        <v/>
      </c>
      <c r="W34" s="297" t="str">
        <f>IF('Parade Entries'!$E39="Commercial",'Parade Entries'!X39/100,"")</f>
        <v/>
      </c>
      <c r="X34" s="296" t="str">
        <f>IF('Parade Entries'!$E39="Commercial",'Parade Entries'!Z39,"")</f>
        <v/>
      </c>
      <c r="Y34" s="297" t="str">
        <f>IF('Parade Entries'!$E39="Commercial",'Parade Entries'!Y39,"")</f>
        <v/>
      </c>
      <c r="Z34" s="296" t="str">
        <f>IF('Parade Entries'!$E39="Commercial",'Parade Entries'!Z39,"")</f>
        <v/>
      </c>
      <c r="AA34" s="297" t="str">
        <f>IF('Parade Entries'!$E39="Commercial",'Parade Entries'!AA39,"")</f>
        <v/>
      </c>
      <c r="AB34" s="296" t="str">
        <f>IF('Parade Entries'!$E39="Commercial",'Parade Entries'!AB39,"")</f>
        <v/>
      </c>
      <c r="AC34" s="296" t="str">
        <f>IF('Parade Entries'!$E39="Commercial",'Parade Entries'!AC39,"")</f>
        <v/>
      </c>
      <c r="AD34" s="296" t="str">
        <f>IF('Parade Entries'!$E39="Commercial",'Parade Entries'!AD39,"")</f>
        <v/>
      </c>
    </row>
    <row r="35" spans="2:30" ht="18" x14ac:dyDescent="0.25">
      <c r="B35" s="156" t="str">
        <f>IF('Parade Entries'!E40="Commercial",'Parade Entries'!B40,"")</f>
        <v/>
      </c>
      <c r="C35" s="250" t="str">
        <f>IF('Parade Entries'!$E40="Commercial",'Parade Entries'!C40,"")</f>
        <v/>
      </c>
      <c r="D35" s="156" t="str">
        <f>IF('Parade Entries'!$E40="Commercial",'Parade Entries'!D40,"")</f>
        <v/>
      </c>
      <c r="E35" s="156" t="str">
        <f>IF('Parade Entries'!$E40="Commercial",'Parade Entries'!E40,"")</f>
        <v/>
      </c>
      <c r="F35" s="156" t="str">
        <f>IF('Parade Entries'!$E40="Commercial",'Parade Entries'!F40,"")</f>
        <v/>
      </c>
      <c r="G35" s="156" t="str">
        <f>IF('Parade Entries'!$E40="Commercial",'Parade Entries'!G40,"")</f>
        <v/>
      </c>
      <c r="H35" s="156" t="str">
        <f>IF('Parade Entries'!$E40="Commercial",'Parade Entries'!H40,"")</f>
        <v/>
      </c>
      <c r="I35" s="156" t="str">
        <f>IF('Parade Entries'!$E40="Commercial",'Parade Entries'!I40,"")</f>
        <v/>
      </c>
      <c r="J35" s="156" t="str">
        <f>IF('Parade Entries'!$E40="Commercial",'Parade Entries'!J40,"")</f>
        <v/>
      </c>
      <c r="K35" s="156" t="str">
        <f>IF('Parade Entries'!$E40="Commercial",'Parade Entries'!K40,"")</f>
        <v/>
      </c>
      <c r="L35" s="156" t="str">
        <f>IF('Parade Entries'!$E40="Commercial",'Parade Entries'!L40,"")</f>
        <v/>
      </c>
      <c r="M35" s="156" t="str">
        <f>IF('Parade Entries'!$E40="Commercial",'Parade Entries'!M40,"")</f>
        <v/>
      </c>
      <c r="N35" s="156" t="str">
        <f>IF('Parade Entries'!$E40="Commercial",'Parade Entries'!N40,"")</f>
        <v/>
      </c>
      <c r="O35" s="156" t="str">
        <f>IF('Parade Entries'!$E40="Commercial",'Parade Entries'!O40,"")</f>
        <v/>
      </c>
      <c r="P35" s="156" t="str">
        <f>IF('Parade Entries'!$E40="Commercial",'Parade Entries'!P40,"")</f>
        <v/>
      </c>
      <c r="Q35" s="156" t="str">
        <f>IF('Parade Entries'!$E40="Commercial",'Parade Entries'!Q40,"")</f>
        <v/>
      </c>
      <c r="R35" s="156" t="str">
        <f>IF('Parade Entries'!$E40="Commercial",'Parade Entries'!R40,"")</f>
        <v/>
      </c>
      <c r="S35" s="296" t="str">
        <f>IF('Parade Entries'!$E40="Commercial",'Parade Entries'!S40,"")</f>
        <v/>
      </c>
      <c r="T35" s="296" t="str">
        <f>IF('Parade Entries'!$E40="Commercial",'Parade Entries'!U40,"")</f>
        <v/>
      </c>
      <c r="U35" s="296" t="str">
        <f>IF('Parade Entries'!$E40="Commercial",'Parade Entries'!V40,"")</f>
        <v/>
      </c>
      <c r="V35" s="296" t="str">
        <f>IF('Parade Entries'!$E40="Commercial",'Parade Entries'!T40,"")</f>
        <v/>
      </c>
      <c r="W35" s="297" t="str">
        <f>IF('Parade Entries'!$E40="Commercial",'Parade Entries'!X40/100,"")</f>
        <v/>
      </c>
      <c r="X35" s="296" t="str">
        <f>IF('Parade Entries'!$E40="Commercial",'Parade Entries'!Z40,"")</f>
        <v/>
      </c>
      <c r="Y35" s="297" t="str">
        <f>IF('Parade Entries'!$E40="Commercial",'Parade Entries'!Y40,"")</f>
        <v/>
      </c>
      <c r="Z35" s="296" t="str">
        <f>IF('Parade Entries'!$E40="Commercial",'Parade Entries'!Z40,"")</f>
        <v/>
      </c>
      <c r="AA35" s="297" t="str">
        <f>IF('Parade Entries'!$E40="Commercial",'Parade Entries'!AA40,"")</f>
        <v/>
      </c>
      <c r="AB35" s="296" t="str">
        <f>IF('Parade Entries'!$E40="Commercial",'Parade Entries'!AB40,"")</f>
        <v/>
      </c>
      <c r="AC35" s="296" t="str">
        <f>IF('Parade Entries'!$E40="Commercial",'Parade Entries'!AC40,"")</f>
        <v/>
      </c>
      <c r="AD35" s="296" t="str">
        <f>IF('Parade Entries'!$E40="Commercial",'Parade Entries'!AD40,"")</f>
        <v/>
      </c>
    </row>
    <row r="36" spans="2:30" ht="18" x14ac:dyDescent="0.25">
      <c r="B36" s="156" t="str">
        <f>IF('Parade Entries'!E41="Commercial",'Parade Entries'!B41,"")</f>
        <v/>
      </c>
      <c r="C36" s="250" t="str">
        <f>IF('Parade Entries'!$E41="Commercial",'Parade Entries'!C41,"")</f>
        <v/>
      </c>
      <c r="D36" s="156" t="str">
        <f>IF('Parade Entries'!$E41="Commercial",'Parade Entries'!D41,"")</f>
        <v/>
      </c>
      <c r="E36" s="156" t="str">
        <f>IF('Parade Entries'!$E41="Commercial",'Parade Entries'!E41,"")</f>
        <v/>
      </c>
      <c r="F36" s="156" t="str">
        <f>IF('Parade Entries'!$E41="Commercial",'Parade Entries'!F41,"")</f>
        <v/>
      </c>
      <c r="G36" s="156" t="str">
        <f>IF('Parade Entries'!$E41="Commercial",'Parade Entries'!G41,"")</f>
        <v/>
      </c>
      <c r="H36" s="156" t="str">
        <f>IF('Parade Entries'!$E41="Commercial",'Parade Entries'!H41,"")</f>
        <v/>
      </c>
      <c r="I36" s="156" t="str">
        <f>IF('Parade Entries'!$E41="Commercial",'Parade Entries'!I41,"")</f>
        <v/>
      </c>
      <c r="J36" s="156" t="str">
        <f>IF('Parade Entries'!$E41="Commercial",'Parade Entries'!J41,"")</f>
        <v/>
      </c>
      <c r="K36" s="156" t="str">
        <f>IF('Parade Entries'!$E41="Commercial",'Parade Entries'!K41,"")</f>
        <v/>
      </c>
      <c r="L36" s="156" t="str">
        <f>IF('Parade Entries'!$E41="Commercial",'Parade Entries'!L41,"")</f>
        <v/>
      </c>
      <c r="M36" s="156" t="str">
        <f>IF('Parade Entries'!$E41="Commercial",'Parade Entries'!M41,"")</f>
        <v/>
      </c>
      <c r="N36" s="156" t="str">
        <f>IF('Parade Entries'!$E41="Commercial",'Parade Entries'!N41,"")</f>
        <v/>
      </c>
      <c r="O36" s="156" t="str">
        <f>IF('Parade Entries'!$E41="Commercial",'Parade Entries'!O41,"")</f>
        <v/>
      </c>
      <c r="P36" s="156" t="str">
        <f>IF('Parade Entries'!$E41="Commercial",'Parade Entries'!P41,"")</f>
        <v/>
      </c>
      <c r="Q36" s="156" t="str">
        <f>IF('Parade Entries'!$E41="Commercial",'Parade Entries'!Q41,"")</f>
        <v/>
      </c>
      <c r="R36" s="156" t="str">
        <f>IF('Parade Entries'!$E41="Commercial",'Parade Entries'!R41,"")</f>
        <v/>
      </c>
      <c r="S36" s="296" t="str">
        <f>IF('Parade Entries'!$E41="Commercial",'Parade Entries'!S41,"")</f>
        <v/>
      </c>
      <c r="T36" s="296" t="str">
        <f>IF('Parade Entries'!$E41="Commercial",'Parade Entries'!U41,"")</f>
        <v/>
      </c>
      <c r="U36" s="296" t="str">
        <f>IF('Parade Entries'!$E41="Commercial",'Parade Entries'!V41,"")</f>
        <v/>
      </c>
      <c r="V36" s="296" t="str">
        <f>IF('Parade Entries'!$E41="Commercial",'Parade Entries'!T41,"")</f>
        <v/>
      </c>
      <c r="W36" s="297" t="str">
        <f>IF('Parade Entries'!$E41="Commercial",'Parade Entries'!X41/100,"")</f>
        <v/>
      </c>
      <c r="X36" s="296" t="str">
        <f>IF('Parade Entries'!$E41="Commercial",'Parade Entries'!Z41,"")</f>
        <v/>
      </c>
      <c r="Y36" s="297" t="str">
        <f>IF('Parade Entries'!$E41="Commercial",'Parade Entries'!Y41,"")</f>
        <v/>
      </c>
      <c r="Z36" s="296" t="str">
        <f>IF('Parade Entries'!$E41="Commercial",'Parade Entries'!Z41,"")</f>
        <v/>
      </c>
      <c r="AA36" s="297" t="str">
        <f>IF('Parade Entries'!$E41="Commercial",'Parade Entries'!AA41,"")</f>
        <v/>
      </c>
      <c r="AB36" s="296" t="str">
        <f>IF('Parade Entries'!$E41="Commercial",'Parade Entries'!AB41,"")</f>
        <v/>
      </c>
      <c r="AC36" s="296" t="str">
        <f>IF('Parade Entries'!$E41="Commercial",'Parade Entries'!AC41,"")</f>
        <v/>
      </c>
      <c r="AD36" s="296" t="str">
        <f>IF('Parade Entries'!$E41="Commercial",'Parade Entries'!AD41,"")</f>
        <v/>
      </c>
    </row>
    <row r="37" spans="2:30" ht="18" x14ac:dyDescent="0.25">
      <c r="B37" s="156" t="str">
        <f>IF('Parade Entries'!E42="Commercial",'Parade Entries'!B42,"")</f>
        <v/>
      </c>
      <c r="C37" s="250" t="str">
        <f>IF('Parade Entries'!$E42="Commercial",'Parade Entries'!C42,"")</f>
        <v/>
      </c>
      <c r="D37" s="156" t="str">
        <f>IF('Parade Entries'!$E42="Commercial",'Parade Entries'!D42,"")</f>
        <v/>
      </c>
      <c r="E37" s="156" t="str">
        <f>IF('Parade Entries'!$E42="Commercial",'Parade Entries'!E42,"")</f>
        <v/>
      </c>
      <c r="F37" s="156" t="str">
        <f>IF('Parade Entries'!$E42="Commercial",'Parade Entries'!F42,"")</f>
        <v/>
      </c>
      <c r="G37" s="156" t="str">
        <f>IF('Parade Entries'!$E42="Commercial",'Parade Entries'!G42,"")</f>
        <v/>
      </c>
      <c r="H37" s="156" t="str">
        <f>IF('Parade Entries'!$E42="Commercial",'Parade Entries'!H42,"")</f>
        <v/>
      </c>
      <c r="I37" s="156" t="str">
        <f>IF('Parade Entries'!$E42="Commercial",'Parade Entries'!I42,"")</f>
        <v/>
      </c>
      <c r="J37" s="156" t="str">
        <f>IF('Parade Entries'!$E42="Commercial",'Parade Entries'!J42,"")</f>
        <v/>
      </c>
      <c r="K37" s="156" t="str">
        <f>IF('Parade Entries'!$E42="Commercial",'Parade Entries'!K42,"")</f>
        <v/>
      </c>
      <c r="L37" s="156" t="str">
        <f>IF('Parade Entries'!$E42="Commercial",'Parade Entries'!L42,"")</f>
        <v/>
      </c>
      <c r="M37" s="156" t="str">
        <f>IF('Parade Entries'!$E42="Commercial",'Parade Entries'!M42,"")</f>
        <v/>
      </c>
      <c r="N37" s="156" t="str">
        <f>IF('Parade Entries'!$E42="Commercial",'Parade Entries'!N42,"")</f>
        <v/>
      </c>
      <c r="O37" s="156" t="str">
        <f>IF('Parade Entries'!$E42="Commercial",'Parade Entries'!O42,"")</f>
        <v/>
      </c>
      <c r="P37" s="156" t="str">
        <f>IF('Parade Entries'!$E42="Commercial",'Parade Entries'!P42,"")</f>
        <v/>
      </c>
      <c r="Q37" s="156" t="str">
        <f>IF('Parade Entries'!$E42="Commercial",'Parade Entries'!Q42,"")</f>
        <v/>
      </c>
      <c r="R37" s="156" t="str">
        <f>IF('Parade Entries'!$E42="Commercial",'Parade Entries'!R42,"")</f>
        <v/>
      </c>
      <c r="S37" s="296" t="str">
        <f>IF('Parade Entries'!$E42="Commercial",'Parade Entries'!S42,"")</f>
        <v/>
      </c>
      <c r="T37" s="296" t="str">
        <f>IF('Parade Entries'!$E42="Commercial",'Parade Entries'!U42,"")</f>
        <v/>
      </c>
      <c r="U37" s="296" t="str">
        <f>IF('Parade Entries'!$E42="Commercial",'Parade Entries'!V42,"")</f>
        <v/>
      </c>
      <c r="V37" s="296" t="str">
        <f>IF('Parade Entries'!$E42="Commercial",'Parade Entries'!T42,"")</f>
        <v/>
      </c>
      <c r="W37" s="297" t="str">
        <f>IF('Parade Entries'!$E42="Commercial",'Parade Entries'!X42/100,"")</f>
        <v/>
      </c>
      <c r="X37" s="296" t="str">
        <f>IF('Parade Entries'!$E42="Commercial",'Parade Entries'!Z42,"")</f>
        <v/>
      </c>
      <c r="Y37" s="297" t="str">
        <f>IF('Parade Entries'!$E42="Commercial",'Parade Entries'!Y42,"")</f>
        <v/>
      </c>
      <c r="Z37" s="296" t="str">
        <f>IF('Parade Entries'!$E42="Commercial",'Parade Entries'!Z42,"")</f>
        <v/>
      </c>
      <c r="AA37" s="297" t="str">
        <f>IF('Parade Entries'!$E42="Commercial",'Parade Entries'!AA42,"")</f>
        <v/>
      </c>
      <c r="AB37" s="296" t="str">
        <f>IF('Parade Entries'!$E42="Commercial",'Parade Entries'!AB42,"")</f>
        <v/>
      </c>
      <c r="AC37" s="296" t="str">
        <f>IF('Parade Entries'!$E42="Commercial",'Parade Entries'!AC42,"")</f>
        <v/>
      </c>
      <c r="AD37" s="296" t="str">
        <f>IF('Parade Entries'!$E42="Commercial",'Parade Entries'!AD42,"")</f>
        <v/>
      </c>
    </row>
    <row r="38" spans="2:30" ht="18" x14ac:dyDescent="0.25">
      <c r="B38" s="156" t="str">
        <f>IF('Parade Entries'!E43="Commercial",'Parade Entries'!B43,"")</f>
        <v/>
      </c>
      <c r="C38" s="250" t="str">
        <f>IF('Parade Entries'!$E43="Commercial",'Parade Entries'!C43,"")</f>
        <v/>
      </c>
      <c r="D38" s="156" t="str">
        <f>IF('Parade Entries'!$E43="Commercial",'Parade Entries'!D43,"")</f>
        <v/>
      </c>
      <c r="E38" s="156" t="str">
        <f>IF('Parade Entries'!$E43="Commercial",'Parade Entries'!E43,"")</f>
        <v/>
      </c>
      <c r="F38" s="156" t="str">
        <f>IF('Parade Entries'!$E43="Commercial",'Parade Entries'!F43,"")</f>
        <v/>
      </c>
      <c r="G38" s="156" t="str">
        <f>IF('Parade Entries'!$E43="Commercial",'Parade Entries'!G43,"")</f>
        <v/>
      </c>
      <c r="H38" s="156" t="str">
        <f>IF('Parade Entries'!$E43="Commercial",'Parade Entries'!H43,"")</f>
        <v/>
      </c>
      <c r="I38" s="156" t="str">
        <f>IF('Parade Entries'!$E43="Commercial",'Parade Entries'!I43,"")</f>
        <v/>
      </c>
      <c r="J38" s="156" t="str">
        <f>IF('Parade Entries'!$E43="Commercial",'Parade Entries'!J43,"")</f>
        <v/>
      </c>
      <c r="K38" s="156" t="str">
        <f>IF('Parade Entries'!$E43="Commercial",'Parade Entries'!K43,"")</f>
        <v/>
      </c>
      <c r="L38" s="156" t="str">
        <f>IF('Parade Entries'!$E43="Commercial",'Parade Entries'!L43,"")</f>
        <v/>
      </c>
      <c r="M38" s="156" t="str">
        <f>IF('Parade Entries'!$E43="Commercial",'Parade Entries'!M43,"")</f>
        <v/>
      </c>
      <c r="N38" s="156" t="str">
        <f>IF('Parade Entries'!$E43="Commercial",'Parade Entries'!N43,"")</f>
        <v/>
      </c>
      <c r="O38" s="156" t="str">
        <f>IF('Parade Entries'!$E43="Commercial",'Parade Entries'!O43,"")</f>
        <v/>
      </c>
      <c r="P38" s="156" t="str">
        <f>IF('Parade Entries'!$E43="Commercial",'Parade Entries'!P43,"")</f>
        <v/>
      </c>
      <c r="Q38" s="156" t="str">
        <f>IF('Parade Entries'!$E43="Commercial",'Parade Entries'!Q43,"")</f>
        <v/>
      </c>
      <c r="R38" s="156" t="str">
        <f>IF('Parade Entries'!$E43="Commercial",'Parade Entries'!R43,"")</f>
        <v/>
      </c>
      <c r="S38" s="296" t="str">
        <f>IF('Parade Entries'!$E43="Commercial",'Parade Entries'!S43,"")</f>
        <v/>
      </c>
      <c r="T38" s="296" t="str">
        <f>IF('Parade Entries'!$E43="Commercial",'Parade Entries'!U43,"")</f>
        <v/>
      </c>
      <c r="U38" s="296" t="str">
        <f>IF('Parade Entries'!$E43="Commercial",'Parade Entries'!V43,"")</f>
        <v/>
      </c>
      <c r="V38" s="296" t="str">
        <f>IF('Parade Entries'!$E43="Commercial",'Parade Entries'!T43,"")</f>
        <v/>
      </c>
      <c r="W38" s="297" t="str">
        <f>IF('Parade Entries'!$E43="Commercial",'Parade Entries'!X43/100,"")</f>
        <v/>
      </c>
      <c r="X38" s="296" t="str">
        <f>IF('Parade Entries'!$E43="Commercial",'Parade Entries'!Z43,"")</f>
        <v/>
      </c>
      <c r="Y38" s="297" t="str">
        <f>IF('Parade Entries'!$E43="Commercial",'Parade Entries'!Y43,"")</f>
        <v/>
      </c>
      <c r="Z38" s="296" t="str">
        <f>IF('Parade Entries'!$E43="Commercial",'Parade Entries'!Z43,"")</f>
        <v/>
      </c>
      <c r="AA38" s="297" t="str">
        <f>IF('Parade Entries'!$E43="Commercial",'Parade Entries'!AA43,"")</f>
        <v/>
      </c>
      <c r="AB38" s="296" t="str">
        <f>IF('Parade Entries'!$E43="Commercial",'Parade Entries'!AB43,"")</f>
        <v/>
      </c>
      <c r="AC38" s="296" t="str">
        <f>IF('Parade Entries'!$E43="Commercial",'Parade Entries'!AC43,"")</f>
        <v/>
      </c>
      <c r="AD38" s="296" t="str">
        <f>IF('Parade Entries'!$E43="Commercial",'Parade Entries'!AD43,"")</f>
        <v/>
      </c>
    </row>
    <row r="39" spans="2:30" ht="18" x14ac:dyDescent="0.25">
      <c r="B39" s="156" t="str">
        <f>IF('Parade Entries'!E44="Commercial",'Parade Entries'!B44,"")</f>
        <v/>
      </c>
      <c r="C39" s="250" t="str">
        <f>IF('Parade Entries'!$E44="Commercial",'Parade Entries'!C44,"")</f>
        <v/>
      </c>
      <c r="D39" s="156" t="str">
        <f>IF('Parade Entries'!$E44="Commercial",'Parade Entries'!D44,"")</f>
        <v/>
      </c>
      <c r="E39" s="156" t="str">
        <f>IF('Parade Entries'!$E44="Commercial",'Parade Entries'!E44,"")</f>
        <v/>
      </c>
      <c r="F39" s="156" t="str">
        <f>IF('Parade Entries'!$E44="Commercial",'Parade Entries'!F44,"")</f>
        <v/>
      </c>
      <c r="G39" s="156" t="str">
        <f>IF('Parade Entries'!$E44="Commercial",'Parade Entries'!G44,"")</f>
        <v/>
      </c>
      <c r="H39" s="156" t="str">
        <f>IF('Parade Entries'!$E44="Commercial",'Parade Entries'!H44,"")</f>
        <v/>
      </c>
      <c r="I39" s="156" t="str">
        <f>IF('Parade Entries'!$E44="Commercial",'Parade Entries'!I44,"")</f>
        <v/>
      </c>
      <c r="J39" s="156" t="str">
        <f>IF('Parade Entries'!$E44="Commercial",'Parade Entries'!J44,"")</f>
        <v/>
      </c>
      <c r="K39" s="156" t="str">
        <f>IF('Parade Entries'!$E44="Commercial",'Parade Entries'!K44,"")</f>
        <v/>
      </c>
      <c r="L39" s="156" t="str">
        <f>IF('Parade Entries'!$E44="Commercial",'Parade Entries'!L44,"")</f>
        <v/>
      </c>
      <c r="M39" s="156" t="str">
        <f>IF('Parade Entries'!$E44="Commercial",'Parade Entries'!M44,"")</f>
        <v/>
      </c>
      <c r="N39" s="156" t="str">
        <f>IF('Parade Entries'!$E44="Commercial",'Parade Entries'!N44,"")</f>
        <v/>
      </c>
      <c r="O39" s="156" t="str">
        <f>IF('Parade Entries'!$E44="Commercial",'Parade Entries'!O44,"")</f>
        <v/>
      </c>
      <c r="P39" s="156" t="str">
        <f>IF('Parade Entries'!$E44="Commercial",'Parade Entries'!P44,"")</f>
        <v/>
      </c>
      <c r="Q39" s="156" t="str">
        <f>IF('Parade Entries'!$E44="Commercial",'Parade Entries'!Q44,"")</f>
        <v/>
      </c>
      <c r="R39" s="156" t="str">
        <f>IF('Parade Entries'!$E44="Commercial",'Parade Entries'!R44,"")</f>
        <v/>
      </c>
      <c r="S39" s="296" t="str">
        <f>IF('Parade Entries'!$E44="Commercial",'Parade Entries'!S44,"")</f>
        <v/>
      </c>
      <c r="T39" s="296" t="str">
        <f>IF('Parade Entries'!$E44="Commercial",'Parade Entries'!U44,"")</f>
        <v/>
      </c>
      <c r="U39" s="296" t="str">
        <f>IF('Parade Entries'!$E44="Commercial",'Parade Entries'!V44,"")</f>
        <v/>
      </c>
      <c r="V39" s="296" t="str">
        <f>IF('Parade Entries'!$E44="Commercial",'Parade Entries'!T44,"")</f>
        <v/>
      </c>
      <c r="W39" s="297" t="str">
        <f>IF('Parade Entries'!$E44="Commercial",'Parade Entries'!X44/100,"")</f>
        <v/>
      </c>
      <c r="X39" s="296" t="str">
        <f>IF('Parade Entries'!$E44="Commercial",'Parade Entries'!Z44,"")</f>
        <v/>
      </c>
      <c r="Y39" s="297" t="str">
        <f>IF('Parade Entries'!$E44="Commercial",'Parade Entries'!Y44,"")</f>
        <v/>
      </c>
      <c r="Z39" s="296" t="str">
        <f>IF('Parade Entries'!$E44="Commercial",'Parade Entries'!Z44,"")</f>
        <v/>
      </c>
      <c r="AA39" s="297" t="str">
        <f>IF('Parade Entries'!$E44="Commercial",'Parade Entries'!AA44,"")</f>
        <v/>
      </c>
      <c r="AB39" s="296" t="str">
        <f>IF('Parade Entries'!$E44="Commercial",'Parade Entries'!AB44,"")</f>
        <v/>
      </c>
      <c r="AC39" s="296" t="str">
        <f>IF('Parade Entries'!$E44="Commercial",'Parade Entries'!AC44,"")</f>
        <v/>
      </c>
      <c r="AD39" s="296" t="str">
        <f>IF('Parade Entries'!$E44="Commercial",'Parade Entries'!AD44,"")</f>
        <v/>
      </c>
    </row>
    <row r="40" spans="2:30" ht="18" x14ac:dyDescent="0.25">
      <c r="B40" s="156" t="str">
        <f>IF('Parade Entries'!E45="Commercial",'Parade Entries'!B45,"")</f>
        <v>BUNGEE X Dené Fitness</v>
      </c>
      <c r="C40" s="250">
        <f>IF('Parade Entries'!$E45="Commercial",'Parade Entries'!C45,"")</f>
        <v>46043</v>
      </c>
      <c r="D40" s="156" t="str">
        <f>IF('Parade Entries'!$E45="Commercial",'Parade Entries'!D45,"")</f>
        <v>Paid</v>
      </c>
      <c r="E40" s="156" t="str">
        <f>IF('Parade Entries'!$E45="Commercial",'Parade Entries'!E45,"")</f>
        <v>Commercial</v>
      </c>
      <c r="F40" s="156" t="str">
        <f>IF('Parade Entries'!$E45="Commercial",'Parade Entries'!F45,"")</f>
        <v xml:space="preserve">Dené </v>
      </c>
      <c r="G40" s="156" t="str">
        <f>IF('Parade Entries'!$E45="Commercial",'Parade Entries'!G45,"")</f>
        <v>Peters</v>
      </c>
      <c r="H40" s="156" t="str">
        <f>IF('Parade Entries'!$E45="Commercial",'Parade Entries'!H45,"")</f>
        <v>info@denefitness.com</v>
      </c>
      <c r="I40" s="156">
        <f>IF('Parade Entries'!$E45="Commercial",'Parade Entries'!I45,"")</f>
        <v>2176380250</v>
      </c>
      <c r="J40" s="156" t="str">
        <f>IF('Parade Entries'!$E45="Commercial",'Parade Entries'!J45,"")</f>
        <v>BUNGEE x Dené (pronounced Danae) Fitness is a locally owned fitness studio specializing in— a low-impact, high-intensity workout that lets you fly while you train! Maximum burn. Minimal joint stress. Stronger, faster, more powerful movement — supported by the bungee!</v>
      </c>
      <c r="K40" s="156">
        <f>IF('Parade Entries'!$E45="Commercial",'Parade Entries'!K45,"")</f>
        <v>25</v>
      </c>
      <c r="L40" s="156" t="str">
        <f>IF('Parade Entries'!$E45="Commercial",'Parade Entries'!L45,"")</f>
        <v>Large Speaker in Truck Bed</v>
      </c>
      <c r="M40" s="156" t="str">
        <f>IF('Parade Entries'!$E45="Commercial",'Parade Entries'!M45,"")</f>
        <v>Small Dog</v>
      </c>
      <c r="N40" s="156" t="str">
        <f>IF('Parade Entries'!$E45="Commercial",'Parade Entries'!N45,"")</f>
        <v>Yes</v>
      </c>
      <c r="O40" s="156">
        <f>IF('Parade Entries'!$E45="Commercial",'Parade Entries'!O45,"")</f>
        <v>1</v>
      </c>
      <c r="P40" s="156">
        <f>IF('Parade Entries'!$E45="Commercial",'Parade Entries'!P45,"")</f>
        <v>1</v>
      </c>
      <c r="Q40" s="156" t="str">
        <f>IF('Parade Entries'!$E45="Commercial",'Parade Entries'!Q45,"")</f>
        <v>2025 Dodge Ram 5500 to pull flat bed trailer. I do need to know the max height - has we'll have a frame to support our bungee rig.</v>
      </c>
      <c r="R40" s="156" t="str">
        <f>IF('Parade Entries'!$E45="Commercial",'Parade Entries'!R45,"")</f>
        <v>Online - Stripe</v>
      </c>
      <c r="S40" s="296">
        <f>IF('Parade Entries'!$E45="Commercial",'Parade Entries'!S45,"")</f>
        <v>300</v>
      </c>
      <c r="T40" s="296">
        <f>IF('Parade Entries'!$E45="Commercial",'Parade Entries'!U45,"")</f>
        <v>282</v>
      </c>
      <c r="U40" s="296">
        <f>IF('Parade Entries'!$E45="Commercial",'Parade Entries'!V45,"")</f>
        <v>0</v>
      </c>
      <c r="V40" s="296">
        <f>IF('Parade Entries'!$E45="Commercial",'Parade Entries'!T45,"")</f>
        <v>9</v>
      </c>
      <c r="W40" s="297">
        <f>IF('Parade Entries'!$E45="Commercial",'Parade Entries'!X45/100,"")</f>
        <v>0.09</v>
      </c>
      <c r="X40" s="296">
        <f>IF('Parade Entries'!$E45="Commercial",'Parade Entries'!Z45,"")</f>
        <v>18</v>
      </c>
      <c r="Y40" s="297">
        <f>IF('Parade Entries'!$E45="Commercial",'Parade Entries'!Y45,"")</f>
        <v>0.03</v>
      </c>
      <c r="Z40" s="296">
        <f>IF('Parade Entries'!$E45="Commercial",'Parade Entries'!Z45,"")</f>
        <v>18</v>
      </c>
      <c r="AA40" s="297">
        <f>IF('Parade Entries'!$E45="Commercial",'Parade Entries'!AA45,"")</f>
        <v>0.06</v>
      </c>
      <c r="AB40" s="296" t="str">
        <f>IF('Parade Entries'!$E45="Commercial",'Parade Entries'!AB45,"")</f>
        <v>Dené  Peters</v>
      </c>
      <c r="AC40" s="296" t="str">
        <f>IF('Parade Entries'!$E45="Commercial",'Parade Entries'!AC45,"")</f>
        <v>New Site</v>
      </c>
      <c r="AD40" s="296" t="str">
        <f>IF('Parade Entries'!$E45="Commercial",'Parade Entries'!AD45,"")</f>
        <v/>
      </c>
    </row>
    <row r="41" spans="2:30" ht="18" x14ac:dyDescent="0.25">
      <c r="B41" s="156" t="str">
        <f>IF('Parade Entries'!E46="Commercial",'Parade Entries'!B46,"")</f>
        <v/>
      </c>
      <c r="C41" s="250" t="str">
        <f>IF('Parade Entries'!$E46="Commercial",'Parade Entries'!C46,"")</f>
        <v/>
      </c>
      <c r="D41" s="156" t="str">
        <f>IF('Parade Entries'!$E46="Commercial",'Parade Entries'!D46,"")</f>
        <v/>
      </c>
      <c r="E41" s="156" t="str">
        <f>IF('Parade Entries'!$E46="Commercial",'Parade Entries'!E46,"")</f>
        <v/>
      </c>
      <c r="F41" s="156" t="str">
        <f>IF('Parade Entries'!$E46="Commercial",'Parade Entries'!F46,"")</f>
        <v/>
      </c>
      <c r="G41" s="156" t="str">
        <f>IF('Parade Entries'!$E46="Commercial",'Parade Entries'!G46,"")</f>
        <v/>
      </c>
      <c r="H41" s="156" t="str">
        <f>IF('Parade Entries'!$E46="Commercial",'Parade Entries'!H46,"")</f>
        <v/>
      </c>
      <c r="I41" s="156" t="str">
        <f>IF('Parade Entries'!$E46="Commercial",'Parade Entries'!I46,"")</f>
        <v/>
      </c>
      <c r="J41" s="156" t="str">
        <f>IF('Parade Entries'!$E46="Commercial",'Parade Entries'!J46,"")</f>
        <v/>
      </c>
      <c r="K41" s="156" t="str">
        <f>IF('Parade Entries'!$E46="Commercial",'Parade Entries'!K46,"")</f>
        <v/>
      </c>
      <c r="L41" s="156" t="str">
        <f>IF('Parade Entries'!$E46="Commercial",'Parade Entries'!L46,"")</f>
        <v/>
      </c>
      <c r="M41" s="156" t="str">
        <f>IF('Parade Entries'!$E46="Commercial",'Parade Entries'!M46,"")</f>
        <v/>
      </c>
      <c r="N41" s="156" t="str">
        <f>IF('Parade Entries'!$E46="Commercial",'Parade Entries'!N46,"")</f>
        <v/>
      </c>
      <c r="O41" s="156" t="str">
        <f>IF('Parade Entries'!$E46="Commercial",'Parade Entries'!O46,"")</f>
        <v/>
      </c>
      <c r="P41" s="156" t="str">
        <f>IF('Parade Entries'!$E46="Commercial",'Parade Entries'!P46,"")</f>
        <v/>
      </c>
      <c r="Q41" s="156" t="str">
        <f>IF('Parade Entries'!$E46="Commercial",'Parade Entries'!Q46,"")</f>
        <v/>
      </c>
      <c r="R41" s="156" t="str">
        <f>IF('Parade Entries'!$E46="Commercial",'Parade Entries'!R46,"")</f>
        <v/>
      </c>
      <c r="S41" s="296" t="str">
        <f>IF('Parade Entries'!$E46="Commercial",'Parade Entries'!S46,"")</f>
        <v/>
      </c>
      <c r="T41" s="296" t="str">
        <f>IF('Parade Entries'!$E46="Commercial",'Parade Entries'!U46,"")</f>
        <v/>
      </c>
      <c r="U41" s="296" t="str">
        <f>IF('Parade Entries'!$E46="Commercial",'Parade Entries'!V46,"")</f>
        <v/>
      </c>
      <c r="V41" s="296" t="str">
        <f>IF('Parade Entries'!$E46="Commercial",'Parade Entries'!T46,"")</f>
        <v/>
      </c>
      <c r="W41" s="297" t="str">
        <f>IF('Parade Entries'!$E46="Commercial",'Parade Entries'!X46/100,"")</f>
        <v/>
      </c>
      <c r="X41" s="296" t="str">
        <f>IF('Parade Entries'!$E46="Commercial",'Parade Entries'!Z46,"")</f>
        <v/>
      </c>
      <c r="Y41" s="297" t="str">
        <f>IF('Parade Entries'!$E46="Commercial",'Parade Entries'!Y46,"")</f>
        <v/>
      </c>
      <c r="Z41" s="296" t="str">
        <f>IF('Parade Entries'!$E46="Commercial",'Parade Entries'!Z46,"")</f>
        <v/>
      </c>
      <c r="AA41" s="297" t="str">
        <f>IF('Parade Entries'!$E46="Commercial",'Parade Entries'!AA46,"")</f>
        <v/>
      </c>
      <c r="AB41" s="296" t="str">
        <f>IF('Parade Entries'!$E46="Commercial",'Parade Entries'!AB46,"")</f>
        <v/>
      </c>
      <c r="AC41" s="296" t="str">
        <f>IF('Parade Entries'!$E46="Commercial",'Parade Entries'!AC46,"")</f>
        <v/>
      </c>
      <c r="AD41" s="296" t="str">
        <f>IF('Parade Entries'!$E46="Commercial",'Parade Entries'!AD46,"")</f>
        <v/>
      </c>
    </row>
    <row r="42" spans="2:30" ht="18" x14ac:dyDescent="0.25">
      <c r="B42" s="156" t="str">
        <f>IF('Parade Entries'!E47="Commercial",'Parade Entries'!B47,"")</f>
        <v/>
      </c>
      <c r="C42" s="250" t="str">
        <f>IF('Parade Entries'!$E47="Commercial",'Parade Entries'!C47,"")</f>
        <v/>
      </c>
      <c r="D42" s="156" t="str">
        <f>IF('Parade Entries'!$E47="Commercial",'Parade Entries'!D47,"")</f>
        <v/>
      </c>
      <c r="E42" s="156" t="str">
        <f>IF('Parade Entries'!$E47="Commercial",'Parade Entries'!E47,"")</f>
        <v/>
      </c>
      <c r="F42" s="156" t="str">
        <f>IF('Parade Entries'!$E47="Commercial",'Parade Entries'!F47,"")</f>
        <v/>
      </c>
      <c r="G42" s="156" t="str">
        <f>IF('Parade Entries'!$E47="Commercial",'Parade Entries'!G47,"")</f>
        <v/>
      </c>
      <c r="H42" s="156" t="str">
        <f>IF('Parade Entries'!$E47="Commercial",'Parade Entries'!H47,"")</f>
        <v/>
      </c>
      <c r="I42" s="156" t="str">
        <f>IF('Parade Entries'!$E47="Commercial",'Parade Entries'!I47,"")</f>
        <v/>
      </c>
      <c r="J42" s="156" t="str">
        <f>IF('Parade Entries'!$E47="Commercial",'Parade Entries'!J47,"")</f>
        <v/>
      </c>
      <c r="K42" s="156" t="str">
        <f>IF('Parade Entries'!$E47="Commercial",'Parade Entries'!K47,"")</f>
        <v/>
      </c>
      <c r="L42" s="156" t="str">
        <f>IF('Parade Entries'!$E47="Commercial",'Parade Entries'!L47,"")</f>
        <v/>
      </c>
      <c r="M42" s="156" t="str">
        <f>IF('Parade Entries'!$E47="Commercial",'Parade Entries'!M47,"")</f>
        <v/>
      </c>
      <c r="N42" s="156" t="str">
        <f>IF('Parade Entries'!$E47="Commercial",'Parade Entries'!N47,"")</f>
        <v/>
      </c>
      <c r="O42" s="156" t="str">
        <f>IF('Parade Entries'!$E47="Commercial",'Parade Entries'!O47,"")</f>
        <v/>
      </c>
      <c r="P42" s="156" t="str">
        <f>IF('Parade Entries'!$E47="Commercial",'Parade Entries'!P47,"")</f>
        <v/>
      </c>
      <c r="Q42" s="156" t="str">
        <f>IF('Parade Entries'!$E47="Commercial",'Parade Entries'!Q47,"")</f>
        <v/>
      </c>
      <c r="R42" s="156" t="str">
        <f>IF('Parade Entries'!$E47="Commercial",'Parade Entries'!R47,"")</f>
        <v/>
      </c>
      <c r="S42" s="296" t="str">
        <f>IF('Parade Entries'!$E47="Commercial",'Parade Entries'!S47,"")</f>
        <v/>
      </c>
      <c r="T42" s="296" t="str">
        <f>IF('Parade Entries'!$E47="Commercial",'Parade Entries'!U47,"")</f>
        <v/>
      </c>
      <c r="U42" s="296" t="str">
        <f>IF('Parade Entries'!$E47="Commercial",'Parade Entries'!V47,"")</f>
        <v/>
      </c>
      <c r="V42" s="296" t="str">
        <f>IF('Parade Entries'!$E47="Commercial",'Parade Entries'!T47,"")</f>
        <v/>
      </c>
      <c r="W42" s="297" t="str">
        <f>IF('Parade Entries'!$E47="Commercial",'Parade Entries'!X47/100,"")</f>
        <v/>
      </c>
      <c r="X42" s="296" t="str">
        <f>IF('Parade Entries'!$E47="Commercial",'Parade Entries'!Z47,"")</f>
        <v/>
      </c>
      <c r="Y42" s="297" t="str">
        <f>IF('Parade Entries'!$E47="Commercial",'Parade Entries'!Y47,"")</f>
        <v/>
      </c>
      <c r="Z42" s="296" t="str">
        <f>IF('Parade Entries'!$E47="Commercial",'Parade Entries'!Z47,"")</f>
        <v/>
      </c>
      <c r="AA42" s="297" t="str">
        <f>IF('Parade Entries'!$E47="Commercial",'Parade Entries'!AA47,"")</f>
        <v/>
      </c>
      <c r="AB42" s="296" t="str">
        <f>IF('Parade Entries'!$E47="Commercial",'Parade Entries'!AB47,"")</f>
        <v/>
      </c>
      <c r="AC42" s="296" t="str">
        <f>IF('Parade Entries'!$E47="Commercial",'Parade Entries'!AC47,"")</f>
        <v/>
      </c>
      <c r="AD42" s="296" t="str">
        <f>IF('Parade Entries'!$E47="Commercial",'Parade Entries'!AD47,"")</f>
        <v/>
      </c>
    </row>
    <row r="43" spans="2:30" ht="18" x14ac:dyDescent="0.25">
      <c r="B43" s="156" t="str">
        <f>IF('Parade Entries'!E48="Commercial",'Parade Entries'!B48,"")</f>
        <v/>
      </c>
      <c r="C43" s="250" t="str">
        <f>IF('Parade Entries'!$E48="Commercial",'Parade Entries'!C48,"")</f>
        <v/>
      </c>
      <c r="D43" s="156" t="str">
        <f>IF('Parade Entries'!$E48="Commercial",'Parade Entries'!D48,"")</f>
        <v/>
      </c>
      <c r="E43" s="156" t="str">
        <f>IF('Parade Entries'!$E48="Commercial",'Parade Entries'!E48,"")</f>
        <v/>
      </c>
      <c r="F43" s="156" t="str">
        <f>IF('Parade Entries'!$E48="Commercial",'Parade Entries'!F48,"")</f>
        <v/>
      </c>
      <c r="G43" s="156" t="str">
        <f>IF('Parade Entries'!$E48="Commercial",'Parade Entries'!G48,"")</f>
        <v/>
      </c>
      <c r="H43" s="156" t="str">
        <f>IF('Parade Entries'!$E48="Commercial",'Parade Entries'!H48,"")</f>
        <v/>
      </c>
      <c r="I43" s="156" t="str">
        <f>IF('Parade Entries'!$E48="Commercial",'Parade Entries'!I48,"")</f>
        <v/>
      </c>
      <c r="J43" s="156" t="str">
        <f>IF('Parade Entries'!$E48="Commercial",'Parade Entries'!J48,"")</f>
        <v/>
      </c>
      <c r="K43" s="156" t="str">
        <f>IF('Parade Entries'!$E48="Commercial",'Parade Entries'!K48,"")</f>
        <v/>
      </c>
      <c r="L43" s="156" t="str">
        <f>IF('Parade Entries'!$E48="Commercial",'Parade Entries'!L48,"")</f>
        <v/>
      </c>
      <c r="M43" s="156" t="str">
        <f>IF('Parade Entries'!$E48="Commercial",'Parade Entries'!M48,"")</f>
        <v/>
      </c>
      <c r="N43" s="156" t="str">
        <f>IF('Parade Entries'!$E48="Commercial",'Parade Entries'!N48,"")</f>
        <v/>
      </c>
      <c r="O43" s="156" t="str">
        <f>IF('Parade Entries'!$E48="Commercial",'Parade Entries'!O48,"")</f>
        <v/>
      </c>
      <c r="P43" s="156" t="str">
        <f>IF('Parade Entries'!$E48="Commercial",'Parade Entries'!P48,"")</f>
        <v/>
      </c>
      <c r="Q43" s="156" t="str">
        <f>IF('Parade Entries'!$E48="Commercial",'Parade Entries'!Q48,"")</f>
        <v/>
      </c>
      <c r="R43" s="156" t="str">
        <f>IF('Parade Entries'!$E48="Commercial",'Parade Entries'!R48,"")</f>
        <v/>
      </c>
      <c r="S43" s="296" t="str">
        <f>IF('Parade Entries'!$E48="Commercial",'Parade Entries'!S48,"")</f>
        <v/>
      </c>
      <c r="T43" s="296" t="str">
        <f>IF('Parade Entries'!$E48="Commercial",'Parade Entries'!U48,"")</f>
        <v/>
      </c>
      <c r="U43" s="296" t="str">
        <f>IF('Parade Entries'!$E48="Commercial",'Parade Entries'!V48,"")</f>
        <v/>
      </c>
      <c r="V43" s="296" t="str">
        <f>IF('Parade Entries'!$E48="Commercial",'Parade Entries'!T48,"")</f>
        <v/>
      </c>
      <c r="W43" s="297" t="str">
        <f>IF('Parade Entries'!$E48="Commercial",'Parade Entries'!X48/100,"")</f>
        <v/>
      </c>
      <c r="X43" s="296" t="str">
        <f>IF('Parade Entries'!$E48="Commercial",'Parade Entries'!Z48,"")</f>
        <v/>
      </c>
      <c r="Y43" s="297" t="str">
        <f>IF('Parade Entries'!$E48="Commercial",'Parade Entries'!Y48,"")</f>
        <v/>
      </c>
      <c r="Z43" s="296" t="str">
        <f>IF('Parade Entries'!$E48="Commercial",'Parade Entries'!Z48,"")</f>
        <v/>
      </c>
      <c r="AA43" s="297" t="str">
        <f>IF('Parade Entries'!$E48="Commercial",'Parade Entries'!AA48,"")</f>
        <v/>
      </c>
      <c r="AB43" s="296" t="str">
        <f>IF('Parade Entries'!$E48="Commercial",'Parade Entries'!AB48,"")</f>
        <v/>
      </c>
      <c r="AC43" s="296" t="str">
        <f>IF('Parade Entries'!$E48="Commercial",'Parade Entries'!AC48,"")</f>
        <v/>
      </c>
      <c r="AD43" s="296" t="str">
        <f>IF('Parade Entries'!$E48="Commercial",'Parade Entries'!AD48,"")</f>
        <v/>
      </c>
    </row>
    <row r="44" spans="2:30" ht="18" x14ac:dyDescent="0.25">
      <c r="B44" s="156" t="str">
        <f>IF('Parade Entries'!E49="Commercial",'Parade Entries'!B49,"")</f>
        <v>Midwest Technical Institute</v>
      </c>
      <c r="C44" s="250">
        <f>IF('Parade Entries'!$E49="Commercial",'Parade Entries'!C49,"")</f>
        <v>46044</v>
      </c>
      <c r="D44" s="156" t="str">
        <f>IF('Parade Entries'!$E49="Commercial",'Parade Entries'!D49,"")</f>
        <v>Paid</v>
      </c>
      <c r="E44" s="156" t="str">
        <f>IF('Parade Entries'!$E49="Commercial",'Parade Entries'!E49,"")</f>
        <v>Commercial</v>
      </c>
      <c r="F44" s="156" t="str">
        <f>IF('Parade Entries'!$E49="Commercial",'Parade Entries'!F49,"")</f>
        <v>Jason</v>
      </c>
      <c r="G44" s="156" t="str">
        <f>IF('Parade Entries'!$E49="Commercial",'Parade Entries'!G49,"")</f>
        <v>Thomas</v>
      </c>
      <c r="H44" s="156" t="str">
        <f>IF('Parade Entries'!$E49="Commercial",'Parade Entries'!H49,"")</f>
        <v>jthomas@midwesttech.edu</v>
      </c>
      <c r="I44" s="156">
        <f>IF('Parade Entries'!$E49="Commercial",'Parade Entries'!I49,"")</f>
        <v>2173033477</v>
      </c>
      <c r="J44" s="156" t="str">
        <f>IF('Parade Entries'!$E49="Commercial",'Parade Entries'!J49,"")</f>
        <v>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v>
      </c>
      <c r="K44" s="156">
        <f>IF('Parade Entries'!$E49="Commercial",'Parade Entries'!K49,"")</f>
        <v>20</v>
      </c>
      <c r="L44" s="156" t="str">
        <f>IF('Parade Entries'!$E49="Commercial",'Parade Entries'!L49,"")</f>
        <v>No Notes</v>
      </c>
      <c r="M44" s="156">
        <f>IF('Parade Entries'!$E49="Commercial",'Parade Entries'!M49,"")</f>
        <v>0</v>
      </c>
      <c r="N44" s="156">
        <f>IF('Parade Entries'!$E49="Commercial",'Parade Entries'!N49,"")</f>
        <v>0</v>
      </c>
      <c r="O44" s="156">
        <f>IF('Parade Entries'!$E49="Commercial",'Parade Entries'!O49,"")</f>
        <v>1</v>
      </c>
      <c r="P44" s="156">
        <f>IF('Parade Entries'!$E49="Commercial",'Parade Entries'!P49,"")</f>
        <v>0</v>
      </c>
      <c r="Q44" s="156" t="str">
        <f>IF('Parade Entries'!$E49="Commercial",'Parade Entries'!Q49,"")</f>
        <v>1 Semi truck, NO Trailer</v>
      </c>
      <c r="R44" s="156" t="str">
        <f>IF('Parade Entries'!$E49="Commercial",'Parade Entries'!R49,"")</f>
        <v>Online - Stripe</v>
      </c>
      <c r="S44" s="296">
        <f>IF('Parade Entries'!$E49="Commercial",'Parade Entries'!S49,"")</f>
        <v>300</v>
      </c>
      <c r="T44" s="296">
        <f>IF('Parade Entries'!$E49="Commercial",'Parade Entries'!U49,"")</f>
        <v>282</v>
      </c>
      <c r="U44" s="296">
        <f>IF('Parade Entries'!$E49="Commercial",'Parade Entries'!V49,"")</f>
        <v>0</v>
      </c>
      <c r="V44" s="296">
        <f>IF('Parade Entries'!$E49="Commercial",'Parade Entries'!T49,"")</f>
        <v>9</v>
      </c>
      <c r="W44" s="297">
        <f>IF('Parade Entries'!$E49="Commercial",'Parade Entries'!X49/100,"")</f>
        <v>0.09</v>
      </c>
      <c r="X44" s="296">
        <f>IF('Parade Entries'!$E49="Commercial",'Parade Entries'!Z49,"")</f>
        <v>18</v>
      </c>
      <c r="Y44" s="297">
        <f>IF('Parade Entries'!$E49="Commercial",'Parade Entries'!Y49,"")</f>
        <v>0.03</v>
      </c>
      <c r="Z44" s="296">
        <f>IF('Parade Entries'!$E49="Commercial",'Parade Entries'!Z49,"")</f>
        <v>18</v>
      </c>
      <c r="AA44" s="297">
        <f>IF('Parade Entries'!$E49="Commercial",'Parade Entries'!AA49,"")</f>
        <v>0.06</v>
      </c>
      <c r="AB44" s="296" t="str">
        <f>IF('Parade Entries'!$E49="Commercial",'Parade Entries'!AB49,"")</f>
        <v>Jason Thomas</v>
      </c>
      <c r="AC44" s="296" t="str">
        <f>IF('Parade Entries'!$E49="Commercial",'Parade Entries'!AC49,"")</f>
        <v>New Site</v>
      </c>
      <c r="AD44" s="296" t="str">
        <f>IF('Parade Entries'!$E49="Commercial",'Parade Entries'!AD49,"")</f>
        <v/>
      </c>
    </row>
    <row r="45" spans="2:30" ht="18" x14ac:dyDescent="0.25">
      <c r="B45" s="156" t="str">
        <f>IF('Parade Entries'!E50="Commercial",'Parade Entries'!B50,"")</f>
        <v>Gameday Men's Health</v>
      </c>
      <c r="C45" s="250">
        <f>IF('Parade Entries'!$E50="Commercial",'Parade Entries'!C50,"")</f>
        <v>46044</v>
      </c>
      <c r="D45" s="156" t="str">
        <f>IF('Parade Entries'!$E50="Commercial",'Parade Entries'!D50,"")</f>
        <v>Paid</v>
      </c>
      <c r="E45" s="156" t="str">
        <f>IF('Parade Entries'!$E50="Commercial",'Parade Entries'!E50,"")</f>
        <v>Commercial</v>
      </c>
      <c r="F45" s="156" t="str">
        <f>IF('Parade Entries'!$E50="Commercial",'Parade Entries'!F50,"")</f>
        <v>TJ</v>
      </c>
      <c r="G45" s="156" t="str">
        <f>IF('Parade Entries'!$E50="Commercial",'Parade Entries'!G50,"")</f>
        <v>Woolum</v>
      </c>
      <c r="H45" s="156" t="str">
        <f>IF('Parade Entries'!$E50="Commercial",'Parade Entries'!H50,"")</f>
        <v>twoolum@gamedaymenshealth.com</v>
      </c>
      <c r="I45" s="156">
        <f>IF('Parade Entries'!$E50="Commercial",'Parade Entries'!I50,"")</f>
        <v>2179725802</v>
      </c>
      <c r="J45" s="156" t="str">
        <f>IF('Parade Entries'!$E50="Commercial",'Parade Entries'!J50,"")</f>
        <v>Gameday Men's Health is Springfield's premier provider of Testosterone Replacement Therapy, Peptide Therapy, Medical Weight Loss, and more! Visit them at Gamedayspringfield.com to learn more.</v>
      </c>
      <c r="K45" s="156">
        <f>IF('Parade Entries'!$E50="Commercial",'Parade Entries'!K50,"")</f>
        <v>7</v>
      </c>
      <c r="L45" s="156">
        <f>IF('Parade Entries'!$E50="Commercial",'Parade Entries'!L50,"")</f>
        <v>0</v>
      </c>
      <c r="M45" s="156">
        <f>IF('Parade Entries'!$E50="Commercial",'Parade Entries'!M50,"")</f>
        <v>0</v>
      </c>
      <c r="N45" s="156" t="str">
        <f>IF('Parade Entries'!$E50="Commercial",'Parade Entries'!N50,"")</f>
        <v>PA System</v>
      </c>
      <c r="O45" s="156">
        <f>IF('Parade Entries'!$E50="Commercial",'Parade Entries'!O50,"")</f>
        <v>1</v>
      </c>
      <c r="P45" s="156">
        <f>IF('Parade Entries'!$E50="Commercial",'Parade Entries'!P50,"")</f>
        <v>0</v>
      </c>
      <c r="Q45" s="156" t="str">
        <f>IF('Parade Entries'!$E50="Commercial",'Parade Entries'!Q50,"")</f>
        <v>Pick up Truck</v>
      </c>
      <c r="R45" s="156" t="str">
        <f>IF('Parade Entries'!$E50="Commercial",'Parade Entries'!R50,"")</f>
        <v>Online - Stripe</v>
      </c>
      <c r="S45" s="296">
        <f>IF('Parade Entries'!$E50="Commercial",'Parade Entries'!S50,"")</f>
        <v>300</v>
      </c>
      <c r="T45" s="296">
        <f>IF('Parade Entries'!$E50="Commercial",'Parade Entries'!U50,"")</f>
        <v>282</v>
      </c>
      <c r="U45" s="296">
        <f>IF('Parade Entries'!$E50="Commercial",'Parade Entries'!V50,"")</f>
        <v>0</v>
      </c>
      <c r="V45" s="296">
        <f>IF('Parade Entries'!$E50="Commercial",'Parade Entries'!T50,"")</f>
        <v>9</v>
      </c>
      <c r="W45" s="297">
        <f>IF('Parade Entries'!$E50="Commercial",'Parade Entries'!X50/100,"")</f>
        <v>0.09</v>
      </c>
      <c r="X45" s="296">
        <f>IF('Parade Entries'!$E50="Commercial",'Parade Entries'!Z50,"")</f>
        <v>18</v>
      </c>
      <c r="Y45" s="297">
        <f>IF('Parade Entries'!$E50="Commercial",'Parade Entries'!Y50,"")</f>
        <v>0.03</v>
      </c>
      <c r="Z45" s="296">
        <f>IF('Parade Entries'!$E50="Commercial",'Parade Entries'!Z50,"")</f>
        <v>18</v>
      </c>
      <c r="AA45" s="297">
        <f>IF('Parade Entries'!$E50="Commercial",'Parade Entries'!AA50,"")</f>
        <v>0.06</v>
      </c>
      <c r="AB45" s="296" t="str">
        <f>IF('Parade Entries'!$E50="Commercial",'Parade Entries'!AB50,"")</f>
        <v>TJ Woolum</v>
      </c>
      <c r="AC45" s="296" t="str">
        <f>IF('Parade Entries'!$E50="Commercial",'Parade Entries'!AC50,"")</f>
        <v>New Site</v>
      </c>
      <c r="AD45" s="296" t="str">
        <f>IF('Parade Entries'!$E50="Commercial",'Parade Entries'!AD50,"")</f>
        <v/>
      </c>
    </row>
    <row r="46" spans="2:30" ht="18" x14ac:dyDescent="0.25">
      <c r="B46" s="156" t="str">
        <f>IF('Parade Entries'!E51="Commercial",'Parade Entries'!B51,"")</f>
        <v/>
      </c>
      <c r="C46" s="250" t="str">
        <f>IF('Parade Entries'!$E51="Commercial",'Parade Entries'!C51,"")</f>
        <v/>
      </c>
      <c r="D46" s="156" t="str">
        <f>IF('Parade Entries'!$E51="Commercial",'Parade Entries'!D51,"")</f>
        <v/>
      </c>
      <c r="E46" s="156" t="str">
        <f>IF('Parade Entries'!$E51="Commercial",'Parade Entries'!E51,"")</f>
        <v/>
      </c>
      <c r="F46" s="156" t="str">
        <f>IF('Parade Entries'!$E51="Commercial",'Parade Entries'!F51,"")</f>
        <v/>
      </c>
      <c r="G46" s="156" t="str">
        <f>IF('Parade Entries'!$E51="Commercial",'Parade Entries'!G51,"")</f>
        <v/>
      </c>
      <c r="H46" s="156" t="str">
        <f>IF('Parade Entries'!$E51="Commercial",'Parade Entries'!H51,"")</f>
        <v/>
      </c>
      <c r="I46" s="156" t="str">
        <f>IF('Parade Entries'!$E51="Commercial",'Parade Entries'!I51,"")</f>
        <v/>
      </c>
      <c r="J46" s="156" t="str">
        <f>IF('Parade Entries'!$E51="Commercial",'Parade Entries'!J51,"")</f>
        <v/>
      </c>
      <c r="K46" s="156" t="str">
        <f>IF('Parade Entries'!$E51="Commercial",'Parade Entries'!K51,"")</f>
        <v/>
      </c>
      <c r="L46" s="156" t="str">
        <f>IF('Parade Entries'!$E51="Commercial",'Parade Entries'!L51,"")</f>
        <v/>
      </c>
      <c r="M46" s="156" t="str">
        <f>IF('Parade Entries'!$E51="Commercial",'Parade Entries'!M51,"")</f>
        <v/>
      </c>
      <c r="N46" s="156" t="str">
        <f>IF('Parade Entries'!$E51="Commercial",'Parade Entries'!N51,"")</f>
        <v/>
      </c>
      <c r="O46" s="156" t="str">
        <f>IF('Parade Entries'!$E51="Commercial",'Parade Entries'!O51,"")</f>
        <v/>
      </c>
      <c r="P46" s="156" t="str">
        <f>IF('Parade Entries'!$E51="Commercial",'Parade Entries'!P51,"")</f>
        <v/>
      </c>
      <c r="Q46" s="156" t="str">
        <f>IF('Parade Entries'!$E51="Commercial",'Parade Entries'!Q51,"")</f>
        <v/>
      </c>
      <c r="R46" s="156" t="str">
        <f>IF('Parade Entries'!$E51="Commercial",'Parade Entries'!R51,"")</f>
        <v/>
      </c>
      <c r="S46" s="296" t="str">
        <f>IF('Parade Entries'!$E51="Commercial",'Parade Entries'!S51,"")</f>
        <v/>
      </c>
      <c r="T46" s="296" t="str">
        <f>IF('Parade Entries'!$E51="Commercial",'Parade Entries'!U51,"")</f>
        <v/>
      </c>
      <c r="U46" s="296" t="str">
        <f>IF('Parade Entries'!$E51="Commercial",'Parade Entries'!V51,"")</f>
        <v/>
      </c>
      <c r="V46" s="296" t="str">
        <f>IF('Parade Entries'!$E51="Commercial",'Parade Entries'!T51,"")</f>
        <v/>
      </c>
      <c r="W46" s="297" t="str">
        <f>IF('Parade Entries'!$E51="Commercial",'Parade Entries'!X51/100,"")</f>
        <v/>
      </c>
      <c r="X46" s="296" t="str">
        <f>IF('Parade Entries'!$E51="Commercial",'Parade Entries'!Z51,"")</f>
        <v/>
      </c>
      <c r="Y46" s="297" t="str">
        <f>IF('Parade Entries'!$E51="Commercial",'Parade Entries'!Y51,"")</f>
        <v/>
      </c>
      <c r="Z46" s="296" t="str">
        <f>IF('Parade Entries'!$E51="Commercial",'Parade Entries'!Z51,"")</f>
        <v/>
      </c>
      <c r="AA46" s="297" t="str">
        <f>IF('Parade Entries'!$E51="Commercial",'Parade Entries'!AA51,"")</f>
        <v/>
      </c>
      <c r="AB46" s="296" t="str">
        <f>IF('Parade Entries'!$E51="Commercial",'Parade Entries'!AB51,"")</f>
        <v/>
      </c>
      <c r="AC46" s="296" t="str">
        <f>IF('Parade Entries'!$E51="Commercial",'Parade Entries'!AC51,"")</f>
        <v/>
      </c>
      <c r="AD46" s="296" t="str">
        <f>IF('Parade Entries'!$E51="Commercial",'Parade Entries'!AD51,"")</f>
        <v/>
      </c>
    </row>
    <row r="47" spans="2:30" ht="18" x14ac:dyDescent="0.25">
      <c r="B47" s="156" t="str">
        <f>IF('Parade Entries'!E52="Commercial",'Parade Entries'!B52,"")</f>
        <v/>
      </c>
      <c r="C47" s="250" t="str">
        <f>IF('Parade Entries'!$E52="Commercial",'Parade Entries'!C52,"")</f>
        <v/>
      </c>
      <c r="D47" s="156" t="str">
        <f>IF('Parade Entries'!$E52="Commercial",'Parade Entries'!D52,"")</f>
        <v/>
      </c>
      <c r="E47" s="156" t="str">
        <f>IF('Parade Entries'!$E52="Commercial",'Parade Entries'!E52,"")</f>
        <v/>
      </c>
      <c r="F47" s="156" t="str">
        <f>IF('Parade Entries'!$E52="Commercial",'Parade Entries'!F52,"")</f>
        <v/>
      </c>
      <c r="G47" s="156" t="str">
        <f>IF('Parade Entries'!$E52="Commercial",'Parade Entries'!G52,"")</f>
        <v/>
      </c>
      <c r="H47" s="156" t="str">
        <f>IF('Parade Entries'!$E52="Commercial",'Parade Entries'!H52,"")</f>
        <v/>
      </c>
      <c r="I47" s="156" t="str">
        <f>IF('Parade Entries'!$E52="Commercial",'Parade Entries'!I52,"")</f>
        <v/>
      </c>
      <c r="J47" s="156" t="str">
        <f>IF('Parade Entries'!$E52="Commercial",'Parade Entries'!J52,"")</f>
        <v/>
      </c>
      <c r="K47" s="156" t="str">
        <f>IF('Parade Entries'!$E52="Commercial",'Parade Entries'!K52,"")</f>
        <v/>
      </c>
      <c r="L47" s="156" t="str">
        <f>IF('Parade Entries'!$E52="Commercial",'Parade Entries'!L52,"")</f>
        <v/>
      </c>
      <c r="M47" s="156" t="str">
        <f>IF('Parade Entries'!$E52="Commercial",'Parade Entries'!M52,"")</f>
        <v/>
      </c>
      <c r="N47" s="156" t="str">
        <f>IF('Parade Entries'!$E52="Commercial",'Parade Entries'!N52,"")</f>
        <v/>
      </c>
      <c r="O47" s="156" t="str">
        <f>IF('Parade Entries'!$E52="Commercial",'Parade Entries'!O52,"")</f>
        <v/>
      </c>
      <c r="P47" s="156" t="str">
        <f>IF('Parade Entries'!$E52="Commercial",'Parade Entries'!P52,"")</f>
        <v/>
      </c>
      <c r="Q47" s="156" t="str">
        <f>IF('Parade Entries'!$E52="Commercial",'Parade Entries'!Q52,"")</f>
        <v/>
      </c>
      <c r="R47" s="156" t="str">
        <f>IF('Parade Entries'!$E52="Commercial",'Parade Entries'!R52,"")</f>
        <v/>
      </c>
      <c r="S47" s="296" t="str">
        <f>IF('Parade Entries'!$E52="Commercial",'Parade Entries'!S52,"")</f>
        <v/>
      </c>
      <c r="T47" s="296" t="str">
        <f>IF('Parade Entries'!$E52="Commercial",'Parade Entries'!U52,"")</f>
        <v/>
      </c>
      <c r="U47" s="296" t="str">
        <f>IF('Parade Entries'!$E52="Commercial",'Parade Entries'!V52,"")</f>
        <v/>
      </c>
      <c r="V47" s="296" t="str">
        <f>IF('Parade Entries'!$E52="Commercial",'Parade Entries'!T52,"")</f>
        <v/>
      </c>
      <c r="W47" s="297" t="str">
        <f>IF('Parade Entries'!$E52="Commercial",'Parade Entries'!X52/100,"")</f>
        <v/>
      </c>
      <c r="X47" s="296" t="str">
        <f>IF('Parade Entries'!$E52="Commercial",'Parade Entries'!Z52,"")</f>
        <v/>
      </c>
      <c r="Y47" s="297" t="str">
        <f>IF('Parade Entries'!$E52="Commercial",'Parade Entries'!Y52,"")</f>
        <v/>
      </c>
      <c r="Z47" s="296" t="str">
        <f>IF('Parade Entries'!$E52="Commercial",'Parade Entries'!Z52,"")</f>
        <v/>
      </c>
      <c r="AA47" s="297" t="str">
        <f>IF('Parade Entries'!$E52="Commercial",'Parade Entries'!AA52,"")</f>
        <v/>
      </c>
      <c r="AB47" s="296" t="str">
        <f>IF('Parade Entries'!$E52="Commercial",'Parade Entries'!AB52,"")</f>
        <v/>
      </c>
      <c r="AC47" s="296" t="str">
        <f>IF('Parade Entries'!$E52="Commercial",'Parade Entries'!AC52,"")</f>
        <v/>
      </c>
      <c r="AD47" s="296" t="str">
        <f>IF('Parade Entries'!$E52="Commercial",'Parade Entries'!AD52,"")</f>
        <v/>
      </c>
    </row>
    <row r="48" spans="2:30" ht="18" x14ac:dyDescent="0.25">
      <c r="B48" s="156" t="str">
        <f>IF('Parade Entries'!E53="Commercial",'Parade Entries'!B53,"")</f>
        <v/>
      </c>
      <c r="C48" s="250" t="str">
        <f>IF('Parade Entries'!$E53="Commercial",'Parade Entries'!C53,"")</f>
        <v/>
      </c>
      <c r="D48" s="156" t="str">
        <f>IF('Parade Entries'!$E53="Commercial",'Parade Entries'!D53,"")</f>
        <v/>
      </c>
      <c r="E48" s="156" t="str">
        <f>IF('Parade Entries'!$E53="Commercial",'Parade Entries'!E53,"")</f>
        <v/>
      </c>
      <c r="F48" s="156" t="str">
        <f>IF('Parade Entries'!$E53="Commercial",'Parade Entries'!F53,"")</f>
        <v/>
      </c>
      <c r="G48" s="156" t="str">
        <f>IF('Parade Entries'!$E53="Commercial",'Parade Entries'!G53,"")</f>
        <v/>
      </c>
      <c r="H48" s="156" t="str">
        <f>IF('Parade Entries'!$E53="Commercial",'Parade Entries'!H53,"")</f>
        <v/>
      </c>
      <c r="I48" s="156" t="str">
        <f>IF('Parade Entries'!$E53="Commercial",'Parade Entries'!I53,"")</f>
        <v/>
      </c>
      <c r="J48" s="156" t="str">
        <f>IF('Parade Entries'!$E53="Commercial",'Parade Entries'!J53,"")</f>
        <v/>
      </c>
      <c r="K48" s="156" t="str">
        <f>IF('Parade Entries'!$E53="Commercial",'Parade Entries'!K53,"")</f>
        <v/>
      </c>
      <c r="L48" s="156" t="str">
        <f>IF('Parade Entries'!$E53="Commercial",'Parade Entries'!L53,"")</f>
        <v/>
      </c>
      <c r="M48" s="156" t="str">
        <f>IF('Parade Entries'!$E53="Commercial",'Parade Entries'!M53,"")</f>
        <v/>
      </c>
      <c r="N48" s="156" t="str">
        <f>IF('Parade Entries'!$E53="Commercial",'Parade Entries'!N53,"")</f>
        <v/>
      </c>
      <c r="O48" s="156" t="str">
        <f>IF('Parade Entries'!$E53="Commercial",'Parade Entries'!O53,"")</f>
        <v/>
      </c>
      <c r="P48" s="156" t="str">
        <f>IF('Parade Entries'!$E53="Commercial",'Parade Entries'!P53,"")</f>
        <v/>
      </c>
      <c r="Q48" s="156" t="str">
        <f>IF('Parade Entries'!$E53="Commercial",'Parade Entries'!Q53,"")</f>
        <v/>
      </c>
      <c r="R48" s="156" t="str">
        <f>IF('Parade Entries'!$E53="Commercial",'Parade Entries'!R53,"")</f>
        <v/>
      </c>
      <c r="S48" s="296" t="str">
        <f>IF('Parade Entries'!$E53="Commercial",'Parade Entries'!S53,"")</f>
        <v/>
      </c>
      <c r="T48" s="296" t="str">
        <f>IF('Parade Entries'!$E53="Commercial",'Parade Entries'!U53,"")</f>
        <v/>
      </c>
      <c r="U48" s="296" t="str">
        <f>IF('Parade Entries'!$E53="Commercial",'Parade Entries'!V53,"")</f>
        <v/>
      </c>
      <c r="V48" s="296" t="str">
        <f>IF('Parade Entries'!$E53="Commercial",'Parade Entries'!T53,"")</f>
        <v/>
      </c>
      <c r="W48" s="297" t="str">
        <f>IF('Parade Entries'!$E53="Commercial",'Parade Entries'!X53/100,"")</f>
        <v/>
      </c>
      <c r="X48" s="296" t="str">
        <f>IF('Parade Entries'!$E53="Commercial",'Parade Entries'!Z53,"")</f>
        <v/>
      </c>
      <c r="Y48" s="297" t="str">
        <f>IF('Parade Entries'!$E53="Commercial",'Parade Entries'!Y53,"")</f>
        <v/>
      </c>
      <c r="Z48" s="296" t="str">
        <f>IF('Parade Entries'!$E53="Commercial",'Parade Entries'!Z53,"")</f>
        <v/>
      </c>
      <c r="AA48" s="297" t="str">
        <f>IF('Parade Entries'!$E53="Commercial",'Parade Entries'!AA53,"")</f>
        <v/>
      </c>
      <c r="AB48" s="296" t="str">
        <f>IF('Parade Entries'!$E53="Commercial",'Parade Entries'!AB53,"")</f>
        <v/>
      </c>
      <c r="AC48" s="296" t="str">
        <f>IF('Parade Entries'!$E53="Commercial",'Parade Entries'!AC53,"")</f>
        <v/>
      </c>
      <c r="AD48" s="296" t="str">
        <f>IF('Parade Entries'!$E53="Commercial",'Parade Entries'!AD53,"")</f>
        <v/>
      </c>
    </row>
    <row r="49" spans="2:30" ht="18" x14ac:dyDescent="0.25">
      <c r="B49" s="156" t="str">
        <f>IF('Parade Entries'!E54="Commercial",'Parade Entries'!B54,"")</f>
        <v>Knights Action Park Inc.</v>
      </c>
      <c r="C49" s="250">
        <f>IF('Parade Entries'!$E54="Commercial",'Parade Entries'!C54,"")</f>
        <v>46047</v>
      </c>
      <c r="D49" s="156" t="str">
        <f>IF('Parade Entries'!$E54="Commercial",'Parade Entries'!D54,"")</f>
        <v>Paid</v>
      </c>
      <c r="E49" s="156" t="str">
        <f>IF('Parade Entries'!$E54="Commercial",'Parade Entries'!E54,"")</f>
        <v>Commercial</v>
      </c>
      <c r="F49" s="156" t="str">
        <f>IF('Parade Entries'!$E54="Commercial",'Parade Entries'!F54,"")</f>
        <v>Olivia</v>
      </c>
      <c r="G49" s="156" t="str">
        <f>IF('Parade Entries'!$E54="Commercial",'Parade Entries'!G54,"")</f>
        <v>Knight</v>
      </c>
      <c r="H49" s="156" t="str">
        <f>IF('Parade Entries'!$E54="Commercial",'Parade Entries'!H54,"")</f>
        <v>oliviaknight@knightsactionpark.com</v>
      </c>
      <c r="I49" s="156">
        <f>IF('Parade Entries'!$E54="Commercial",'Parade Entries'!I54,"")</f>
        <v>2178990953</v>
      </c>
      <c r="J49" s="156" t="str">
        <f>IF('Parade Entries'!$E54="Commercial",'Parade Entries'!J54,"")</f>
        <v>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v>
      </c>
      <c r="K49" s="156">
        <f>IF('Parade Entries'!$E54="Commercial",'Parade Entries'!K54,"")</f>
        <v>8</v>
      </c>
      <c r="L49" s="156" t="str">
        <f>IF('Parade Entries'!$E54="Commercial",'Parade Entries'!L54,"")</f>
        <v>1 Pirate Ship</v>
      </c>
      <c r="M49" s="156">
        <f>IF('Parade Entries'!$E54="Commercial",'Parade Entries'!M54,"")</f>
        <v>0</v>
      </c>
      <c r="N49" s="156" t="str">
        <f>IF('Parade Entries'!$E54="Commercial",'Parade Entries'!N54,"")</f>
        <v>Yes</v>
      </c>
      <c r="O49" s="156">
        <f>IF('Parade Entries'!$E54="Commercial",'Parade Entries'!O54,"")</f>
        <v>1</v>
      </c>
      <c r="P49" s="156">
        <f>IF('Parade Entries'!$E54="Commercial",'Parade Entries'!P54,"")</f>
        <v>0</v>
      </c>
      <c r="Q49" s="156" t="str">
        <f>IF('Parade Entries'!$E54="Commercial",'Parade Entries'!Q54,"")</f>
        <v>1 Pirate Ship</v>
      </c>
      <c r="R49" s="156" t="str">
        <f>IF('Parade Entries'!$E54="Commercial",'Parade Entries'!R54,"")</f>
        <v>Online - Stripe</v>
      </c>
      <c r="S49" s="296">
        <f>IF('Parade Entries'!$E54="Commercial",'Parade Entries'!S54,"")</f>
        <v>300</v>
      </c>
      <c r="T49" s="296">
        <f>IF('Parade Entries'!$E54="Commercial",'Parade Entries'!U54,"")</f>
        <v>282</v>
      </c>
      <c r="U49" s="296">
        <f>IF('Parade Entries'!$E54="Commercial",'Parade Entries'!V54,"")</f>
        <v>0</v>
      </c>
      <c r="V49" s="296">
        <f>IF('Parade Entries'!$E54="Commercial",'Parade Entries'!T54,"")</f>
        <v>9</v>
      </c>
      <c r="W49" s="297">
        <f>IF('Parade Entries'!$E54="Commercial",'Parade Entries'!X54/100,"")</f>
        <v>0.09</v>
      </c>
      <c r="X49" s="296">
        <f>IF('Parade Entries'!$E54="Commercial",'Parade Entries'!Z54,"")</f>
        <v>18</v>
      </c>
      <c r="Y49" s="297">
        <f>IF('Parade Entries'!$E54="Commercial",'Parade Entries'!Y54,"")</f>
        <v>0.03</v>
      </c>
      <c r="Z49" s="296">
        <f>IF('Parade Entries'!$E54="Commercial",'Parade Entries'!Z54,"")</f>
        <v>18</v>
      </c>
      <c r="AA49" s="297">
        <f>IF('Parade Entries'!$E54="Commercial",'Parade Entries'!AA54,"")</f>
        <v>0.06</v>
      </c>
      <c r="AB49" s="296" t="str">
        <f>IF('Parade Entries'!$E54="Commercial",'Parade Entries'!AB54,"")</f>
        <v>Olivia Knight</v>
      </c>
      <c r="AC49" s="296" t="str">
        <f>IF('Parade Entries'!$E54="Commercial",'Parade Entries'!AC54,"")</f>
        <v>New Site</v>
      </c>
      <c r="AD49" s="296" t="str">
        <f>IF('Parade Entries'!$E54="Commercial",'Parade Entries'!AD54,"")</f>
        <v/>
      </c>
    </row>
    <row r="50" spans="2:30" ht="18" x14ac:dyDescent="0.25">
      <c r="B50" s="156" t="str">
        <f>IF('Parade Entries'!E55="Commercial",'Parade Entries'!B55,"")</f>
        <v>Knob Hill Landscape Company</v>
      </c>
      <c r="C50" s="250">
        <f>IF('Parade Entries'!$E55="Commercial",'Parade Entries'!C55,"")</f>
        <v>46047</v>
      </c>
      <c r="D50" s="156" t="str">
        <f>IF('Parade Entries'!$E55="Commercial",'Parade Entries'!D55,"")</f>
        <v>Paid</v>
      </c>
      <c r="E50" s="156" t="str">
        <f>IF('Parade Entries'!$E55="Commercial",'Parade Entries'!E55,"")</f>
        <v>Commercial</v>
      </c>
      <c r="F50" s="156" t="str">
        <f>IF('Parade Entries'!$E55="Commercial",'Parade Entries'!F55,"")</f>
        <v>Landon</v>
      </c>
      <c r="G50" s="156" t="str">
        <f>IF('Parade Entries'!$E55="Commercial",'Parade Entries'!G55,"")</f>
        <v>Kirby</v>
      </c>
      <c r="H50" s="156" t="str">
        <f>IF('Parade Entries'!$E55="Commercial",'Parade Entries'!H55,"")</f>
        <v>landon@knobhilllandscape.com</v>
      </c>
      <c r="I50" s="156">
        <f>IF('Parade Entries'!$E55="Commercial",'Parade Entries'!I55,"")</f>
        <v>2176382949</v>
      </c>
      <c r="J50" s="156" t="str">
        <f>IF('Parade Entries'!$E55="Commercial",'Parade Entries'!J55,"")</f>
        <v>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v>
      </c>
      <c r="K50" s="156">
        <f>IF('Parade Entries'!$E55="Commercial",'Parade Entries'!K55,"")</f>
        <v>50</v>
      </c>
      <c r="L50" s="156" t="str">
        <f>IF('Parade Entries'!$E55="Commercial",'Parade Entries'!L55,"")</f>
        <v>Lots of text in Narrative</v>
      </c>
      <c r="M50" s="156" t="str">
        <f>IF('Parade Entries'!$E55="Commercial",'Parade Entries'!M55,"")</f>
        <v>No</v>
      </c>
      <c r="N50" s="156" t="str">
        <f>IF('Parade Entries'!$E55="Commercial",'Parade Entries'!N55,"")</f>
        <v>No</v>
      </c>
      <c r="O50" s="156">
        <f>IF('Parade Entries'!$E55="Commercial",'Parade Entries'!O55,"")</f>
        <v>2</v>
      </c>
      <c r="P50" s="156">
        <f>IF('Parade Entries'!$E55="Commercial",'Parade Entries'!P55,"")</f>
        <v>2</v>
      </c>
      <c r="Q50" s="156" t="str">
        <f>IF('Parade Entries'!$E55="Commercial",'Parade Entries'!Q55,"")</f>
        <v>Flatbed truck and trailer x 2 (approx. 90' total length)</v>
      </c>
      <c r="R50" s="156" t="str">
        <f>IF('Parade Entries'!$E55="Commercial",'Parade Entries'!R55,"")</f>
        <v>Check</v>
      </c>
      <c r="S50" s="296">
        <f>IF('Parade Entries'!$E55="Commercial",'Parade Entries'!S55,"")</f>
        <v>350</v>
      </c>
      <c r="T50" s="296">
        <f>IF('Parade Entries'!$E55="Commercial",'Parade Entries'!U55,"")</f>
        <v>350</v>
      </c>
      <c r="U50" s="296">
        <f>IF('Parade Entries'!$E55="Commercial",'Parade Entries'!V55,"")</f>
        <v>0</v>
      </c>
      <c r="V50" s="296">
        <f>IF('Parade Entries'!$E55="Commercial",'Parade Entries'!T55,"")</f>
        <v>0</v>
      </c>
      <c r="W50" s="297">
        <f>IF('Parade Entries'!$E55="Commercial",'Parade Entries'!X55/100,"")</f>
        <v>0</v>
      </c>
      <c r="X50" s="296">
        <f>IF('Parade Entries'!$E55="Commercial",'Parade Entries'!Z55,"")</f>
        <v>0</v>
      </c>
      <c r="Y50" s="297" t="str">
        <f>IF('Parade Entries'!$E55="Commercial",'Parade Entries'!Y55,"")</f>
        <v/>
      </c>
      <c r="Z50" s="296">
        <f>IF('Parade Entries'!$E55="Commercial",'Parade Entries'!Z55,"")</f>
        <v>0</v>
      </c>
      <c r="AA50" s="297">
        <f>IF('Parade Entries'!$E55="Commercial",'Parade Entries'!AA55,"")</f>
        <v>0</v>
      </c>
      <c r="AB50" s="296" t="str">
        <f>IF('Parade Entries'!$E55="Commercial",'Parade Entries'!AB55,"")</f>
        <v>Landon Kirby</v>
      </c>
      <c r="AC50" s="296" t="str">
        <f>IF('Parade Entries'!$E55="Commercial",'Parade Entries'!AC55,"")</f>
        <v>New Site</v>
      </c>
      <c r="AD50" s="296">
        <f>IF('Parade Entries'!$E55="Commercial",'Parade Entries'!AD55,"")</f>
        <v>350</v>
      </c>
    </row>
    <row r="51" spans="2:30" ht="18" x14ac:dyDescent="0.25">
      <c r="B51" s="156" t="str">
        <f>IF('Parade Entries'!E56="Commercial",'Parade Entries'!B56,"")</f>
        <v>TROXELL Insurance-Protect your Pot of Gold !</v>
      </c>
      <c r="C51" s="250">
        <f>IF('Parade Entries'!$E56="Commercial",'Parade Entries'!C56,"")</f>
        <v>46048</v>
      </c>
      <c r="D51" s="156" t="str">
        <f>IF('Parade Entries'!$E56="Commercial",'Parade Entries'!D56,"")</f>
        <v>Paid</v>
      </c>
      <c r="E51" s="156" t="str">
        <f>IF('Parade Entries'!$E56="Commercial",'Parade Entries'!E56,"")</f>
        <v>Commercial</v>
      </c>
      <c r="F51" s="156" t="str">
        <f>IF('Parade Entries'!$E56="Commercial",'Parade Entries'!F56,"")</f>
        <v>Kristi</v>
      </c>
      <c r="G51" s="156" t="str">
        <f>IF('Parade Entries'!$E56="Commercial",'Parade Entries'!G56,"")</f>
        <v>Lanzotti</v>
      </c>
      <c r="H51" s="156" t="str">
        <f>IF('Parade Entries'!$E56="Commercial",'Parade Entries'!H56,"")</f>
        <v>klanzotti@troxellins.com</v>
      </c>
      <c r="I51" s="156">
        <f>IF('Parade Entries'!$E56="Commercial",'Parade Entries'!I56,"")</f>
        <v>2175287533</v>
      </c>
      <c r="J51" s="156" t="str">
        <f>IF('Parade Entries'!$E56="Commercial",'Parade Entries'!J56,"")</f>
        <v>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v>
      </c>
      <c r="K51" s="156">
        <f>IF('Parade Entries'!$E56="Commercial",'Parade Entries'!K56,"")</f>
        <v>35</v>
      </c>
      <c r="L51" s="156" t="str">
        <f>IF('Parade Entries'!$E56="Commercial",'Parade Entries'!L56,"")</f>
        <v>No Notes</v>
      </c>
      <c r="M51" s="156" t="str">
        <f>IF('Parade Entries'!$E56="Commercial",'Parade Entries'!M56,"")</f>
        <v>No</v>
      </c>
      <c r="N51" s="156" t="str">
        <f>IF('Parade Entries'!$E56="Commercial",'Parade Entries'!N56,"")</f>
        <v>No</v>
      </c>
      <c r="O51" s="156">
        <f>IF('Parade Entries'!$E56="Commercial",'Parade Entries'!O56,"")</f>
        <v>1</v>
      </c>
      <c r="P51" s="156">
        <f>IF('Parade Entries'!$E56="Commercial",'Parade Entries'!P56,"")</f>
        <v>1</v>
      </c>
      <c r="Q51" s="156" t="str">
        <f>IF('Parade Entries'!$E56="Commercial",'Parade Entries'!Q56,"")</f>
        <v>Full sized Truck and Trailer</v>
      </c>
      <c r="R51" s="156" t="str">
        <f>IF('Parade Entries'!$E56="Commercial",'Parade Entries'!R56,"")</f>
        <v>Online - Stripe</v>
      </c>
      <c r="S51" s="296">
        <f>IF('Parade Entries'!$E56="Commercial",'Parade Entries'!S56,"")</f>
        <v>300</v>
      </c>
      <c r="T51" s="296">
        <f>IF('Parade Entries'!$E56="Commercial",'Parade Entries'!U56,"")</f>
        <v>282</v>
      </c>
      <c r="U51" s="296">
        <f>IF('Parade Entries'!$E56="Commercial",'Parade Entries'!V56,"")</f>
        <v>0</v>
      </c>
      <c r="V51" s="296">
        <f>IF('Parade Entries'!$E56="Commercial",'Parade Entries'!T56,"")</f>
        <v>9</v>
      </c>
      <c r="W51" s="297">
        <f>IF('Parade Entries'!$E56="Commercial",'Parade Entries'!X56/100,"")</f>
        <v>0.09</v>
      </c>
      <c r="X51" s="296">
        <f>IF('Parade Entries'!$E56="Commercial",'Parade Entries'!Z56,"")</f>
        <v>18</v>
      </c>
      <c r="Y51" s="297">
        <f>IF('Parade Entries'!$E56="Commercial",'Parade Entries'!Y56,"")</f>
        <v>0.03</v>
      </c>
      <c r="Z51" s="296">
        <f>IF('Parade Entries'!$E56="Commercial",'Parade Entries'!Z56,"")</f>
        <v>18</v>
      </c>
      <c r="AA51" s="297">
        <f>IF('Parade Entries'!$E56="Commercial",'Parade Entries'!AA56,"")</f>
        <v>0.06</v>
      </c>
      <c r="AB51" s="296" t="str">
        <f>IF('Parade Entries'!$E56="Commercial",'Parade Entries'!AB56,"")</f>
        <v>Kristi Lanzotti</v>
      </c>
      <c r="AC51" s="296" t="str">
        <f>IF('Parade Entries'!$E56="Commercial",'Parade Entries'!AC56,"")</f>
        <v>New Site</v>
      </c>
      <c r="AD51" s="296" t="str">
        <f>IF('Parade Entries'!$E56="Commercial",'Parade Entries'!AD56,"")</f>
        <v/>
      </c>
    </row>
    <row r="52" spans="2:30" ht="18" x14ac:dyDescent="0.25">
      <c r="B52" s="156" t="str">
        <f>IF('Parade Entries'!E57="Commercial",'Parade Entries'!B57,"")</f>
        <v/>
      </c>
      <c r="C52" s="250" t="str">
        <f>IF('Parade Entries'!$E57="Commercial",'Parade Entries'!C57,"")</f>
        <v/>
      </c>
      <c r="D52" s="156" t="str">
        <f>IF('Parade Entries'!$E57="Commercial",'Parade Entries'!D57,"")</f>
        <v/>
      </c>
      <c r="E52" s="156" t="str">
        <f>IF('Parade Entries'!$E57="Commercial",'Parade Entries'!E57,"")</f>
        <v/>
      </c>
      <c r="F52" s="156" t="str">
        <f>IF('Parade Entries'!$E57="Commercial",'Parade Entries'!F57,"")</f>
        <v/>
      </c>
      <c r="G52" s="156" t="str">
        <f>IF('Parade Entries'!$E57="Commercial",'Parade Entries'!G57,"")</f>
        <v/>
      </c>
      <c r="H52" s="156" t="str">
        <f>IF('Parade Entries'!$E57="Commercial",'Parade Entries'!H57,"")</f>
        <v/>
      </c>
      <c r="I52" s="156" t="str">
        <f>IF('Parade Entries'!$E57="Commercial",'Parade Entries'!I57,"")</f>
        <v/>
      </c>
      <c r="J52" s="156" t="str">
        <f>IF('Parade Entries'!$E57="Commercial",'Parade Entries'!J57,"")</f>
        <v/>
      </c>
      <c r="K52" s="156" t="str">
        <f>IF('Parade Entries'!$E57="Commercial",'Parade Entries'!K57,"")</f>
        <v/>
      </c>
      <c r="L52" s="156" t="str">
        <f>IF('Parade Entries'!$E57="Commercial",'Parade Entries'!L57,"")</f>
        <v/>
      </c>
      <c r="M52" s="156" t="str">
        <f>IF('Parade Entries'!$E57="Commercial",'Parade Entries'!M57,"")</f>
        <v/>
      </c>
      <c r="N52" s="156" t="str">
        <f>IF('Parade Entries'!$E57="Commercial",'Parade Entries'!N57,"")</f>
        <v/>
      </c>
      <c r="O52" s="156" t="str">
        <f>IF('Parade Entries'!$E57="Commercial",'Parade Entries'!O57,"")</f>
        <v/>
      </c>
      <c r="P52" s="156" t="str">
        <f>IF('Parade Entries'!$E57="Commercial",'Parade Entries'!P57,"")</f>
        <v/>
      </c>
      <c r="Q52" s="156" t="str">
        <f>IF('Parade Entries'!$E57="Commercial",'Parade Entries'!Q57,"")</f>
        <v/>
      </c>
      <c r="R52" s="156" t="str">
        <f>IF('Parade Entries'!$E57="Commercial",'Parade Entries'!R57,"")</f>
        <v/>
      </c>
      <c r="S52" s="296" t="str">
        <f>IF('Parade Entries'!$E57="Commercial",'Parade Entries'!S57,"")</f>
        <v/>
      </c>
      <c r="T52" s="296" t="str">
        <f>IF('Parade Entries'!$E57="Commercial",'Parade Entries'!U57,"")</f>
        <v/>
      </c>
      <c r="U52" s="296" t="str">
        <f>IF('Parade Entries'!$E57="Commercial",'Parade Entries'!V57,"")</f>
        <v/>
      </c>
      <c r="V52" s="296" t="str">
        <f>IF('Parade Entries'!$E57="Commercial",'Parade Entries'!T57,"")</f>
        <v/>
      </c>
      <c r="W52" s="297" t="str">
        <f>IF('Parade Entries'!$E57="Commercial",'Parade Entries'!X57/100,"")</f>
        <v/>
      </c>
      <c r="X52" s="296" t="str">
        <f>IF('Parade Entries'!$E57="Commercial",'Parade Entries'!Z57,"")</f>
        <v/>
      </c>
      <c r="Y52" s="297" t="str">
        <f>IF('Parade Entries'!$E57="Commercial",'Parade Entries'!Y57,"")</f>
        <v/>
      </c>
      <c r="Z52" s="296" t="str">
        <f>IF('Parade Entries'!$E57="Commercial",'Parade Entries'!Z57,"")</f>
        <v/>
      </c>
      <c r="AA52" s="297" t="str">
        <f>IF('Parade Entries'!$E57="Commercial",'Parade Entries'!AA57,"")</f>
        <v/>
      </c>
      <c r="AB52" s="296" t="str">
        <f>IF('Parade Entries'!$E57="Commercial",'Parade Entries'!AB57,"")</f>
        <v/>
      </c>
      <c r="AC52" s="296" t="str">
        <f>IF('Parade Entries'!$E57="Commercial",'Parade Entries'!AC57,"")</f>
        <v/>
      </c>
      <c r="AD52" s="296" t="str">
        <f>IF('Parade Entries'!$E57="Commercial",'Parade Entries'!AD57,"")</f>
        <v/>
      </c>
    </row>
    <row r="53" spans="2:30" ht="18" x14ac:dyDescent="0.25">
      <c r="B53" s="156" t="str">
        <f>IF('Parade Entries'!E58="Commercial",'Parade Entries'!B58,"")</f>
        <v/>
      </c>
      <c r="C53" s="250" t="str">
        <f>IF('Parade Entries'!$E58="Commercial",'Parade Entries'!C58,"")</f>
        <v/>
      </c>
      <c r="D53" s="156" t="str">
        <f>IF('Parade Entries'!$E58="Commercial",'Parade Entries'!D58,"")</f>
        <v/>
      </c>
      <c r="E53" s="156" t="str">
        <f>IF('Parade Entries'!$E58="Commercial",'Parade Entries'!E58,"")</f>
        <v/>
      </c>
      <c r="F53" s="156" t="str">
        <f>IF('Parade Entries'!$E58="Commercial",'Parade Entries'!F58,"")</f>
        <v/>
      </c>
      <c r="G53" s="156" t="str">
        <f>IF('Parade Entries'!$E58="Commercial",'Parade Entries'!G58,"")</f>
        <v/>
      </c>
      <c r="H53" s="156" t="str">
        <f>IF('Parade Entries'!$E58="Commercial",'Parade Entries'!H58,"")</f>
        <v/>
      </c>
      <c r="I53" s="156" t="str">
        <f>IF('Parade Entries'!$E58="Commercial",'Parade Entries'!I58,"")</f>
        <v/>
      </c>
      <c r="J53" s="156" t="str">
        <f>IF('Parade Entries'!$E58="Commercial",'Parade Entries'!J58,"")</f>
        <v/>
      </c>
      <c r="K53" s="156" t="str">
        <f>IF('Parade Entries'!$E58="Commercial",'Parade Entries'!K58,"")</f>
        <v/>
      </c>
      <c r="L53" s="156" t="str">
        <f>IF('Parade Entries'!$E58="Commercial",'Parade Entries'!L58,"")</f>
        <v/>
      </c>
      <c r="M53" s="156" t="str">
        <f>IF('Parade Entries'!$E58="Commercial",'Parade Entries'!M58,"")</f>
        <v/>
      </c>
      <c r="N53" s="156" t="str">
        <f>IF('Parade Entries'!$E58="Commercial",'Parade Entries'!N58,"")</f>
        <v/>
      </c>
      <c r="O53" s="156" t="str">
        <f>IF('Parade Entries'!$E58="Commercial",'Parade Entries'!O58,"")</f>
        <v/>
      </c>
      <c r="P53" s="156" t="str">
        <f>IF('Parade Entries'!$E58="Commercial",'Parade Entries'!P58,"")</f>
        <v/>
      </c>
      <c r="Q53" s="156" t="str">
        <f>IF('Parade Entries'!$E58="Commercial",'Parade Entries'!Q58,"")</f>
        <v/>
      </c>
      <c r="R53" s="156" t="str">
        <f>IF('Parade Entries'!$E58="Commercial",'Parade Entries'!R58,"")</f>
        <v/>
      </c>
      <c r="S53" s="296" t="str">
        <f>IF('Parade Entries'!$E58="Commercial",'Parade Entries'!S58,"")</f>
        <v/>
      </c>
      <c r="T53" s="296" t="str">
        <f>IF('Parade Entries'!$E58="Commercial",'Parade Entries'!U58,"")</f>
        <v/>
      </c>
      <c r="U53" s="296" t="str">
        <f>IF('Parade Entries'!$E58="Commercial",'Parade Entries'!V58,"")</f>
        <v/>
      </c>
      <c r="V53" s="296" t="str">
        <f>IF('Parade Entries'!$E58="Commercial",'Parade Entries'!T58,"")</f>
        <v/>
      </c>
      <c r="W53" s="297" t="str">
        <f>IF('Parade Entries'!$E58="Commercial",'Parade Entries'!X58/100,"")</f>
        <v/>
      </c>
      <c r="X53" s="296" t="str">
        <f>IF('Parade Entries'!$E58="Commercial",'Parade Entries'!Z58,"")</f>
        <v/>
      </c>
      <c r="Y53" s="297" t="str">
        <f>IF('Parade Entries'!$E58="Commercial",'Parade Entries'!Y58,"")</f>
        <v/>
      </c>
      <c r="Z53" s="296" t="str">
        <f>IF('Parade Entries'!$E58="Commercial",'Parade Entries'!Z58,"")</f>
        <v/>
      </c>
      <c r="AA53" s="297" t="str">
        <f>IF('Parade Entries'!$E58="Commercial",'Parade Entries'!AA58,"")</f>
        <v/>
      </c>
      <c r="AB53" s="296" t="str">
        <f>IF('Parade Entries'!$E58="Commercial",'Parade Entries'!AB58,"")</f>
        <v/>
      </c>
      <c r="AC53" s="296" t="str">
        <f>IF('Parade Entries'!$E58="Commercial",'Parade Entries'!AC58,"")</f>
        <v/>
      </c>
      <c r="AD53" s="296" t="str">
        <f>IF('Parade Entries'!$E58="Commercial",'Parade Entries'!AD58,"")</f>
        <v/>
      </c>
    </row>
    <row r="54" spans="2:30" ht="18" x14ac:dyDescent="0.25">
      <c r="B54" s="156" t="str">
        <f>IF('Parade Entries'!E59="Commercial",'Parade Entries'!B59,"")</f>
        <v/>
      </c>
      <c r="C54" s="250" t="str">
        <f>IF('Parade Entries'!$E59="Commercial",'Parade Entries'!C59,"")</f>
        <v/>
      </c>
      <c r="D54" s="156" t="str">
        <f>IF('Parade Entries'!$E59="Commercial",'Parade Entries'!D59,"")</f>
        <v/>
      </c>
      <c r="E54" s="156" t="str">
        <f>IF('Parade Entries'!$E59="Commercial",'Parade Entries'!E59,"")</f>
        <v/>
      </c>
      <c r="F54" s="156" t="str">
        <f>IF('Parade Entries'!$E59="Commercial",'Parade Entries'!F59,"")</f>
        <v/>
      </c>
      <c r="G54" s="156" t="str">
        <f>IF('Parade Entries'!$E59="Commercial",'Parade Entries'!G59,"")</f>
        <v/>
      </c>
      <c r="H54" s="156" t="str">
        <f>IF('Parade Entries'!$E59="Commercial",'Parade Entries'!H59,"")</f>
        <v/>
      </c>
      <c r="I54" s="156" t="str">
        <f>IF('Parade Entries'!$E59="Commercial",'Parade Entries'!I59,"")</f>
        <v/>
      </c>
      <c r="J54" s="156" t="str">
        <f>IF('Parade Entries'!$E59="Commercial",'Parade Entries'!J59,"")</f>
        <v/>
      </c>
      <c r="K54" s="156" t="str">
        <f>IF('Parade Entries'!$E59="Commercial",'Parade Entries'!K59,"")</f>
        <v/>
      </c>
      <c r="L54" s="156" t="str">
        <f>IF('Parade Entries'!$E59="Commercial",'Parade Entries'!L59,"")</f>
        <v/>
      </c>
      <c r="M54" s="156" t="str">
        <f>IF('Parade Entries'!$E59="Commercial",'Parade Entries'!M59,"")</f>
        <v/>
      </c>
      <c r="N54" s="156" t="str">
        <f>IF('Parade Entries'!$E59="Commercial",'Parade Entries'!N59,"")</f>
        <v/>
      </c>
      <c r="O54" s="156" t="str">
        <f>IF('Parade Entries'!$E59="Commercial",'Parade Entries'!O59,"")</f>
        <v/>
      </c>
      <c r="P54" s="156" t="str">
        <f>IF('Parade Entries'!$E59="Commercial",'Parade Entries'!P59,"")</f>
        <v/>
      </c>
      <c r="Q54" s="156" t="str">
        <f>IF('Parade Entries'!$E59="Commercial",'Parade Entries'!Q59,"")</f>
        <v/>
      </c>
      <c r="R54" s="156" t="str">
        <f>IF('Parade Entries'!$E59="Commercial",'Parade Entries'!R59,"")</f>
        <v/>
      </c>
      <c r="S54" s="296" t="str">
        <f>IF('Parade Entries'!$E59="Commercial",'Parade Entries'!S59,"")</f>
        <v/>
      </c>
      <c r="T54" s="296" t="str">
        <f>IF('Parade Entries'!$E59="Commercial",'Parade Entries'!U59,"")</f>
        <v/>
      </c>
      <c r="U54" s="296" t="str">
        <f>IF('Parade Entries'!$E59="Commercial",'Parade Entries'!V59,"")</f>
        <v/>
      </c>
      <c r="V54" s="296" t="str">
        <f>IF('Parade Entries'!$E59="Commercial",'Parade Entries'!T59,"")</f>
        <v/>
      </c>
      <c r="W54" s="297" t="str">
        <f>IF('Parade Entries'!$E59="Commercial",'Parade Entries'!X59/100,"")</f>
        <v/>
      </c>
      <c r="X54" s="296" t="str">
        <f>IF('Parade Entries'!$E59="Commercial",'Parade Entries'!Z59,"")</f>
        <v/>
      </c>
      <c r="Y54" s="297" t="str">
        <f>IF('Parade Entries'!$E59="Commercial",'Parade Entries'!Y59,"")</f>
        <v/>
      </c>
      <c r="Z54" s="296" t="str">
        <f>IF('Parade Entries'!$E59="Commercial",'Parade Entries'!Z59,"")</f>
        <v/>
      </c>
      <c r="AA54" s="297" t="str">
        <f>IF('Parade Entries'!$E59="Commercial",'Parade Entries'!AA59,"")</f>
        <v/>
      </c>
      <c r="AB54" s="296" t="str">
        <f>IF('Parade Entries'!$E59="Commercial",'Parade Entries'!AB59,"")</f>
        <v/>
      </c>
      <c r="AC54" s="296" t="str">
        <f>IF('Parade Entries'!$E59="Commercial",'Parade Entries'!AC59,"")</f>
        <v/>
      </c>
      <c r="AD54" s="296" t="str">
        <f>IF('Parade Entries'!$E59="Commercial",'Parade Entries'!AD59,"")</f>
        <v/>
      </c>
    </row>
    <row r="55" spans="2:30" ht="18" x14ac:dyDescent="0.25">
      <c r="B55" s="156" t="str">
        <f>IF('Parade Entries'!E60="Commercial",'Parade Entries'!B60,"")</f>
        <v/>
      </c>
      <c r="C55" s="250" t="str">
        <f>IF('Parade Entries'!$E60="Commercial",'Parade Entries'!C60,"")</f>
        <v/>
      </c>
      <c r="D55" s="156" t="str">
        <f>IF('Parade Entries'!$E60="Commercial",'Parade Entries'!D60,"")</f>
        <v/>
      </c>
      <c r="E55" s="156" t="str">
        <f>IF('Parade Entries'!$E60="Commercial",'Parade Entries'!E60,"")</f>
        <v/>
      </c>
      <c r="F55" s="156" t="str">
        <f>IF('Parade Entries'!$E60="Commercial",'Parade Entries'!F60,"")</f>
        <v/>
      </c>
      <c r="G55" s="156" t="str">
        <f>IF('Parade Entries'!$E60="Commercial",'Parade Entries'!G60,"")</f>
        <v/>
      </c>
      <c r="H55" s="156" t="str">
        <f>IF('Parade Entries'!$E60="Commercial",'Parade Entries'!H60,"")</f>
        <v/>
      </c>
      <c r="I55" s="156" t="str">
        <f>IF('Parade Entries'!$E60="Commercial",'Parade Entries'!I60,"")</f>
        <v/>
      </c>
      <c r="J55" s="156" t="str">
        <f>IF('Parade Entries'!$E60="Commercial",'Parade Entries'!J60,"")</f>
        <v/>
      </c>
      <c r="K55" s="156" t="str">
        <f>IF('Parade Entries'!$E60="Commercial",'Parade Entries'!K60,"")</f>
        <v/>
      </c>
      <c r="L55" s="156" t="str">
        <f>IF('Parade Entries'!$E60="Commercial",'Parade Entries'!L60,"")</f>
        <v/>
      </c>
      <c r="M55" s="156" t="str">
        <f>IF('Parade Entries'!$E60="Commercial",'Parade Entries'!M60,"")</f>
        <v/>
      </c>
      <c r="N55" s="156" t="str">
        <f>IF('Parade Entries'!$E60="Commercial",'Parade Entries'!N60,"")</f>
        <v/>
      </c>
      <c r="O55" s="156" t="str">
        <f>IF('Parade Entries'!$E60="Commercial",'Parade Entries'!O60,"")</f>
        <v/>
      </c>
      <c r="P55" s="156" t="str">
        <f>IF('Parade Entries'!$E60="Commercial",'Parade Entries'!P60,"")</f>
        <v/>
      </c>
      <c r="Q55" s="156" t="str">
        <f>IF('Parade Entries'!$E60="Commercial",'Parade Entries'!Q60,"")</f>
        <v/>
      </c>
      <c r="R55" s="156" t="str">
        <f>IF('Parade Entries'!$E60="Commercial",'Parade Entries'!R60,"")</f>
        <v/>
      </c>
      <c r="S55" s="296" t="str">
        <f>IF('Parade Entries'!$E60="Commercial",'Parade Entries'!S60,"")</f>
        <v/>
      </c>
      <c r="T55" s="296" t="str">
        <f>IF('Parade Entries'!$E60="Commercial",'Parade Entries'!U60,"")</f>
        <v/>
      </c>
      <c r="U55" s="296" t="str">
        <f>IF('Parade Entries'!$E60="Commercial",'Parade Entries'!V60,"")</f>
        <v/>
      </c>
      <c r="V55" s="296" t="str">
        <f>IF('Parade Entries'!$E60="Commercial",'Parade Entries'!T60,"")</f>
        <v/>
      </c>
      <c r="W55" s="297" t="str">
        <f>IF('Parade Entries'!$E60="Commercial",'Parade Entries'!X60/100,"")</f>
        <v/>
      </c>
      <c r="X55" s="296" t="str">
        <f>IF('Parade Entries'!$E60="Commercial",'Parade Entries'!Z60,"")</f>
        <v/>
      </c>
      <c r="Y55" s="297" t="str">
        <f>IF('Parade Entries'!$E60="Commercial",'Parade Entries'!Y60,"")</f>
        <v/>
      </c>
      <c r="Z55" s="296" t="str">
        <f>IF('Parade Entries'!$E60="Commercial",'Parade Entries'!Z60,"")</f>
        <v/>
      </c>
      <c r="AA55" s="297" t="str">
        <f>IF('Parade Entries'!$E60="Commercial",'Parade Entries'!AA60,"")</f>
        <v/>
      </c>
      <c r="AB55" s="296" t="str">
        <f>IF('Parade Entries'!$E60="Commercial",'Parade Entries'!AB60,"")</f>
        <v/>
      </c>
      <c r="AC55" s="296" t="str">
        <f>IF('Parade Entries'!$E60="Commercial",'Parade Entries'!AC60,"")</f>
        <v/>
      </c>
      <c r="AD55" s="296" t="str">
        <f>IF('Parade Entries'!$E60="Commercial",'Parade Entries'!AD60,"")</f>
        <v/>
      </c>
    </row>
    <row r="56" spans="2:30" ht="18" x14ac:dyDescent="0.25">
      <c r="B56" s="156" t="str">
        <f>IF('Parade Entries'!E61="Commercial",'Parade Entries'!B61,"")</f>
        <v/>
      </c>
      <c r="C56" s="250" t="str">
        <f>IF('Parade Entries'!$E61="Commercial",'Parade Entries'!C61,"")</f>
        <v/>
      </c>
      <c r="D56" s="156" t="str">
        <f>IF('Parade Entries'!$E61="Commercial",'Parade Entries'!D61,"")</f>
        <v/>
      </c>
      <c r="E56" s="156" t="str">
        <f>IF('Parade Entries'!$E61="Commercial",'Parade Entries'!E61,"")</f>
        <v/>
      </c>
      <c r="F56" s="156" t="str">
        <f>IF('Parade Entries'!$E61="Commercial",'Parade Entries'!F61,"")</f>
        <v/>
      </c>
      <c r="G56" s="156" t="str">
        <f>IF('Parade Entries'!$E61="Commercial",'Parade Entries'!G61,"")</f>
        <v/>
      </c>
      <c r="H56" s="156" t="str">
        <f>IF('Parade Entries'!$E61="Commercial",'Parade Entries'!H61,"")</f>
        <v/>
      </c>
      <c r="I56" s="156" t="str">
        <f>IF('Parade Entries'!$E61="Commercial",'Parade Entries'!I61,"")</f>
        <v/>
      </c>
      <c r="J56" s="156" t="str">
        <f>IF('Parade Entries'!$E61="Commercial",'Parade Entries'!J61,"")</f>
        <v/>
      </c>
      <c r="K56" s="156" t="str">
        <f>IF('Parade Entries'!$E61="Commercial",'Parade Entries'!K61,"")</f>
        <v/>
      </c>
      <c r="L56" s="156" t="str">
        <f>IF('Parade Entries'!$E61="Commercial",'Parade Entries'!L61,"")</f>
        <v/>
      </c>
      <c r="M56" s="156" t="str">
        <f>IF('Parade Entries'!$E61="Commercial",'Parade Entries'!M61,"")</f>
        <v/>
      </c>
      <c r="N56" s="156" t="str">
        <f>IF('Parade Entries'!$E61="Commercial",'Parade Entries'!N61,"")</f>
        <v/>
      </c>
      <c r="O56" s="156" t="str">
        <f>IF('Parade Entries'!$E61="Commercial",'Parade Entries'!O61,"")</f>
        <v/>
      </c>
      <c r="P56" s="156" t="str">
        <f>IF('Parade Entries'!$E61="Commercial",'Parade Entries'!P61,"")</f>
        <v/>
      </c>
      <c r="Q56" s="156" t="str">
        <f>IF('Parade Entries'!$E61="Commercial",'Parade Entries'!Q61,"")</f>
        <v/>
      </c>
      <c r="R56" s="156" t="str">
        <f>IF('Parade Entries'!$E61="Commercial",'Parade Entries'!R61,"")</f>
        <v/>
      </c>
      <c r="S56" s="296" t="str">
        <f>IF('Parade Entries'!$E61="Commercial",'Parade Entries'!S61,"")</f>
        <v/>
      </c>
      <c r="T56" s="296" t="str">
        <f>IF('Parade Entries'!$E61="Commercial",'Parade Entries'!U61,"")</f>
        <v/>
      </c>
      <c r="U56" s="296" t="str">
        <f>IF('Parade Entries'!$E61="Commercial",'Parade Entries'!V61,"")</f>
        <v/>
      </c>
      <c r="V56" s="296" t="str">
        <f>IF('Parade Entries'!$E61="Commercial",'Parade Entries'!T61,"")</f>
        <v/>
      </c>
      <c r="W56" s="297" t="str">
        <f>IF('Parade Entries'!$E61="Commercial",'Parade Entries'!X61/100,"")</f>
        <v/>
      </c>
      <c r="X56" s="296" t="str">
        <f>IF('Parade Entries'!$E61="Commercial",'Parade Entries'!Z61,"")</f>
        <v/>
      </c>
      <c r="Y56" s="297" t="str">
        <f>IF('Parade Entries'!$E61="Commercial",'Parade Entries'!Y61,"")</f>
        <v/>
      </c>
      <c r="Z56" s="296" t="str">
        <f>IF('Parade Entries'!$E61="Commercial",'Parade Entries'!Z61,"")</f>
        <v/>
      </c>
      <c r="AA56" s="297" t="str">
        <f>IF('Parade Entries'!$E61="Commercial",'Parade Entries'!AA61,"")</f>
        <v/>
      </c>
      <c r="AB56" s="296" t="str">
        <f>IF('Parade Entries'!$E61="Commercial",'Parade Entries'!AB61,"")</f>
        <v/>
      </c>
      <c r="AC56" s="296" t="str">
        <f>IF('Parade Entries'!$E61="Commercial",'Parade Entries'!AC61,"")</f>
        <v/>
      </c>
      <c r="AD56" s="296" t="str">
        <f>IF('Parade Entries'!$E61="Commercial",'Parade Entries'!AD61,"")</f>
        <v/>
      </c>
    </row>
    <row r="57" spans="2:30" ht="18" x14ac:dyDescent="0.25">
      <c r="B57" s="156" t="str">
        <f>IF('Parade Entries'!E62="Commercial",'Parade Entries'!B62,"")</f>
        <v>Riverside Stables</v>
      </c>
      <c r="C57" s="250">
        <f>IF('Parade Entries'!$E62="Commercial",'Parade Entries'!C62,"")</f>
        <v>46053</v>
      </c>
      <c r="D57" s="156" t="e">
        <f>IF('Parade Entries'!$E62="Commercial",'Parade Entries'!#REF!,"")</f>
        <v>#REF!</v>
      </c>
      <c r="E57" s="156" t="str">
        <f>IF('Parade Entries'!$E62="Commercial",'Parade Entries'!E62,"")</f>
        <v>Commercial</v>
      </c>
      <c r="F57" s="156" t="str">
        <f>IF('Parade Entries'!$E62="Commercial",'Parade Entries'!F62,"")</f>
        <v>Lenzy</v>
      </c>
      <c r="G57" s="156" t="str">
        <f>IF('Parade Entries'!$E62="Commercial",'Parade Entries'!G62,"")</f>
        <v>O'Dell</v>
      </c>
      <c r="H57" s="156" t="str">
        <f>IF('Parade Entries'!$E62="Commercial",'Parade Entries'!H62,"")</f>
        <v>lenzy@riversidestable.com</v>
      </c>
      <c r="I57" s="156">
        <f>IF('Parade Entries'!$E62="Commercial",'Parade Entries'!I62,"")</f>
        <v>2179715560</v>
      </c>
      <c r="J57" s="156" t="str">
        <f>IF('Parade Entries'!$E62="Commercial",'Parade Entries'!J62,"")</f>
        <v>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v>
      </c>
      <c r="K57" s="156">
        <f>IF('Parade Entries'!$E62="Commercial",'Parade Entries'!K62,"")</f>
        <v>17</v>
      </c>
      <c r="L57" s="156" t="str">
        <f>IF('Parade Entries'!$E62="Commercial",'Parade Entries'!L62,"")</f>
        <v>Need parking space for 3 truck pulling 3 horse trailers.  Music is light, relaxing western/country music playing at a low volume.</v>
      </c>
      <c r="M57" s="156" t="str">
        <f>IF('Parade Entries'!$E62="Commercial",'Parade Entries'!M62,"")</f>
        <v>Yes</v>
      </c>
      <c r="N57" s="156" t="str">
        <f>IF('Parade Entries'!$E62="Commercial",'Parade Entries'!N62,"")</f>
        <v>Yes</v>
      </c>
      <c r="O57" s="156">
        <f>IF('Parade Entries'!$E62="Commercial",'Parade Entries'!O62,"")</f>
        <v>1</v>
      </c>
      <c r="P57" s="156">
        <f>IF('Parade Entries'!$E62="Commercial",'Parade Entries'!P62,"")</f>
        <v>0</v>
      </c>
      <c r="Q57" s="156" t="str">
        <f>IF('Parade Entries'!$E62="Commercial",'Parade Entries'!Q62,"")</f>
        <v>2 walkers carrying a banner in front
9 horses total; 3 horses across in 3 rows down
one walker on each side of horses handing out candy
a golf cart with 4 people to clean up behind horses</v>
      </c>
      <c r="R57" s="156" t="str">
        <f>IF('Parade Entries'!$E62="Commercial",'Parade Entries'!R62,"")</f>
        <v>Online - Stripe</v>
      </c>
      <c r="S57" s="296">
        <f>IF('Parade Entries'!$E62="Commercial",'Parade Entries'!S62,"")</f>
        <v>300</v>
      </c>
      <c r="T57" s="296">
        <f>IF('Parade Entries'!$E62="Commercial",'Parade Entries'!U62,"")</f>
        <v>282</v>
      </c>
      <c r="U57" s="296">
        <f>IF('Parade Entries'!$E62="Commercial",'Parade Entries'!V62,"")</f>
        <v>0</v>
      </c>
      <c r="V57" s="296">
        <f>IF('Parade Entries'!$E62="Commercial",'Parade Entries'!T62,"")</f>
        <v>9</v>
      </c>
      <c r="W57" s="297">
        <f>IF('Parade Entries'!$E62="Commercial",'Parade Entries'!X62/100,"")</f>
        <v>0.09</v>
      </c>
      <c r="X57" s="296">
        <f>IF('Parade Entries'!$E62="Commercial",'Parade Entries'!Z62,"")</f>
        <v>18</v>
      </c>
      <c r="Y57" s="297">
        <f>IF('Parade Entries'!$E62="Commercial",'Parade Entries'!Y62,"")</f>
        <v>0.03</v>
      </c>
      <c r="Z57" s="296">
        <f>IF('Parade Entries'!$E62="Commercial",'Parade Entries'!Z62,"")</f>
        <v>18</v>
      </c>
      <c r="AA57" s="297">
        <f>IF('Parade Entries'!$E62="Commercial",'Parade Entries'!AA62,"")</f>
        <v>0.06</v>
      </c>
      <c r="AB57" s="296" t="str">
        <f>IF('Parade Entries'!$E62="Commercial",'Parade Entries'!AB62,"")</f>
        <v>Lenzy O'Dell</v>
      </c>
      <c r="AC57" s="296" t="str">
        <f>IF('Parade Entries'!$E62="Commercial",'Parade Entries'!AC62,"")</f>
        <v>New Site</v>
      </c>
      <c r="AD57" s="296" t="str">
        <f>IF('Parade Entries'!$E62="Commercial",'Parade Entries'!AD62,"")</f>
        <v/>
      </c>
    </row>
    <row r="58" spans="2:30" ht="18" x14ac:dyDescent="0.25">
      <c r="B58" s="156" t="str">
        <f>IF('Parade Entries'!E63="Commercial",'Parade Entries'!B63,"")</f>
        <v>Burger Bar</v>
      </c>
      <c r="C58" s="250">
        <f>IF('Parade Entries'!$E63="Commercial",'Parade Entries'!C63,"")</f>
        <v>46054</v>
      </c>
      <c r="D58" s="156" t="str">
        <f>IF('Parade Entries'!$E63="Commercial",'Parade Entries'!D62,"")</f>
        <v>Paid</v>
      </c>
      <c r="E58" s="156" t="str">
        <f>IF('Parade Entries'!$E63="Commercial",'Parade Entries'!E63,"")</f>
        <v>Commercial</v>
      </c>
      <c r="F58" s="156" t="str">
        <f>IF('Parade Entries'!$E63="Commercial",'Parade Entries'!F63,"")</f>
        <v>Douglas</v>
      </c>
      <c r="G58" s="156" t="str">
        <f>IF('Parade Entries'!$E63="Commercial",'Parade Entries'!G63,"")</f>
        <v>Kent</v>
      </c>
      <c r="H58" s="156" t="str">
        <f>IF('Parade Entries'!$E63="Commercial",'Parade Entries'!H63,"")</f>
        <v>dkent99@msn.com</v>
      </c>
      <c r="I58" s="156">
        <f>IF('Parade Entries'!$E63="Commercial",'Parade Entries'!I63,"")</f>
        <v>2177255161</v>
      </c>
      <c r="J58" s="156" t="str">
        <f>IF('Parade Entries'!$E63="Commercial",'Parade Entries'!J63,"")</f>
        <v>under separate cover</v>
      </c>
      <c r="K58" s="156">
        <f>IF('Parade Entries'!$E63="Commercial",'Parade Entries'!K63,"")</f>
        <v>10</v>
      </c>
      <c r="L58" s="156">
        <f>IF('Parade Entries'!$E63="Commercial",'Parade Entries'!L63,"")</f>
        <v>0</v>
      </c>
      <c r="M58" s="156" t="str">
        <f>IF('Parade Entries'!$E63="Commercial",'Parade Entries'!M63,"")</f>
        <v>No</v>
      </c>
      <c r="N58" s="156" t="str">
        <f>IF('Parade Entries'!$E63="Commercial",'Parade Entries'!N63,"")</f>
        <v>No</v>
      </c>
      <c r="O58" s="156">
        <f>IF('Parade Entries'!$E63="Commercial",'Parade Entries'!O63,"")</f>
        <v>1</v>
      </c>
      <c r="P58" s="156">
        <f>IF('Parade Entries'!$E63="Commercial",'Parade Entries'!P63,"")</f>
        <v>1</v>
      </c>
      <c r="Q58" s="156" t="str">
        <f>IF('Parade Entries'!$E63="Commercial",'Parade Entries'!Q63,"")</f>
        <v>Pink Elephant and Truck</v>
      </c>
      <c r="R58" s="156" t="str">
        <f>IF('Parade Entries'!$E63="Commercial",'Parade Entries'!R63,"")</f>
        <v>Online - Stripe</v>
      </c>
      <c r="S58" s="296">
        <f>IF('Parade Entries'!$E63="Commercial",'Parade Entries'!S63,"")</f>
        <v>300</v>
      </c>
      <c r="T58" s="296">
        <f>IF('Parade Entries'!$E63="Commercial",'Parade Entries'!U63,"")</f>
        <v>282</v>
      </c>
      <c r="U58" s="296">
        <f>IF('Parade Entries'!$E63="Commercial",'Parade Entries'!V63,"")</f>
        <v>0</v>
      </c>
      <c r="V58" s="296">
        <f>IF('Parade Entries'!$E63="Commercial",'Parade Entries'!T63,"")</f>
        <v>9</v>
      </c>
      <c r="W58" s="297">
        <f>IF('Parade Entries'!$E63="Commercial",'Parade Entries'!X63/100,"")</f>
        <v>0.09</v>
      </c>
      <c r="X58" s="296">
        <f>IF('Parade Entries'!$E63="Commercial",'Parade Entries'!Z63,"")</f>
        <v>18</v>
      </c>
      <c r="Y58" s="297">
        <f>IF('Parade Entries'!$E63="Commercial",'Parade Entries'!Y63,"")</f>
        <v>0.03</v>
      </c>
      <c r="Z58" s="296">
        <f>IF('Parade Entries'!$E63="Commercial",'Parade Entries'!Z63,"")</f>
        <v>18</v>
      </c>
      <c r="AA58" s="297">
        <f>IF('Parade Entries'!$E63="Commercial",'Parade Entries'!AA63,"")</f>
        <v>0.06</v>
      </c>
      <c r="AB58" s="296" t="str">
        <f>IF('Parade Entries'!$E63="Commercial",'Parade Entries'!AB63,"")</f>
        <v>Douglas Kent</v>
      </c>
      <c r="AC58" s="296" t="str">
        <f>IF('Parade Entries'!$E63="Commercial",'Parade Entries'!AC63,"")</f>
        <v>New Site</v>
      </c>
      <c r="AD58" s="296" t="str">
        <f>IF('Parade Entries'!$E63="Commercial",'Parade Entries'!AD63,"")</f>
        <v/>
      </c>
    </row>
    <row r="59" spans="2:30" ht="18" x14ac:dyDescent="0.25">
      <c r="B59" s="156" t="str">
        <f>IF('Parade Entries'!E64="Commercial",'Parade Entries'!B64,"")</f>
        <v>Mel-O-Cream Donuts</v>
      </c>
      <c r="C59" s="250">
        <f>IF('Parade Entries'!$E64="Commercial",'Parade Entries'!C64,"")</f>
        <v>46055</v>
      </c>
      <c r="D59" s="156" t="str">
        <f>IF('Parade Entries'!$E64="Commercial",'Parade Entries'!D64,"")</f>
        <v>Paid</v>
      </c>
      <c r="E59" s="156" t="str">
        <f>IF('Parade Entries'!$E64="Commercial",'Parade Entries'!E64,"")</f>
        <v>Commercial</v>
      </c>
      <c r="F59" s="156" t="str">
        <f>IF('Parade Entries'!$E64="Commercial",'Parade Entries'!F64,"")</f>
        <v>Amanda</v>
      </c>
      <c r="G59" s="156" t="str">
        <f>IF('Parade Entries'!$E64="Commercial",'Parade Entries'!G64,"")</f>
        <v>Crossland</v>
      </c>
      <c r="H59" s="156" t="str">
        <f>IF('Parade Entries'!$E64="Commercial",'Parade Entries'!H64,"")</f>
        <v>melocreamspringfield@gmail.com</v>
      </c>
      <c r="I59" s="156">
        <f>IF('Parade Entries'!$E64="Commercial",'Parade Entries'!I64,"")</f>
        <v>2175444644</v>
      </c>
      <c r="J59" s="156" t="str">
        <f>IF('Parade Entries'!$E64="Commercial",'Parade Entries'!J64,"")</f>
        <v>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v>
      </c>
      <c r="K59" s="156">
        <f>IF('Parade Entries'!$E64="Commercial",'Parade Entries'!K64,"")</f>
        <v>10</v>
      </c>
      <c r="L59" s="156">
        <f>IF('Parade Entries'!$E64="Commercial",'Parade Entries'!L64,"")</f>
        <v>0</v>
      </c>
      <c r="M59" s="156" t="str">
        <f>IF('Parade Entries'!$E64="Commercial",'Parade Entries'!M64,"")</f>
        <v>No</v>
      </c>
      <c r="N59" s="156" t="str">
        <f>IF('Parade Entries'!$E64="Commercial",'Parade Entries'!N64,"")</f>
        <v>No</v>
      </c>
      <c r="O59" s="156">
        <f>IF('Parade Entries'!$E64="Commercial",'Parade Entries'!O64,"")</f>
        <v>1</v>
      </c>
      <c r="P59" s="156">
        <f>IF('Parade Entries'!$E64="Commercial",'Parade Entries'!P64,"")</f>
        <v>0</v>
      </c>
      <c r="Q59" s="156" t="str">
        <f>IF('Parade Entries'!$E64="Commercial",'Parade Entries'!Q64,"")</f>
        <v>Delivery Van</v>
      </c>
      <c r="R59" s="156" t="str">
        <f>IF('Parade Entries'!$E64="Commercial",'Parade Entries'!R64,"")</f>
        <v>Online - Stripe</v>
      </c>
      <c r="S59" s="296">
        <f>IF('Parade Entries'!$E64="Commercial",'Parade Entries'!S64,"")</f>
        <v>300</v>
      </c>
      <c r="T59" s="296">
        <f>IF('Parade Entries'!$E64="Commercial",'Parade Entries'!U64,"")</f>
        <v>282</v>
      </c>
      <c r="U59" s="296">
        <f>IF('Parade Entries'!$E64="Commercial",'Parade Entries'!V64,"")</f>
        <v>0</v>
      </c>
      <c r="V59" s="296">
        <f>IF('Parade Entries'!$E64="Commercial",'Parade Entries'!T64,"")</f>
        <v>9</v>
      </c>
      <c r="W59" s="297">
        <f>IF('Parade Entries'!$E64="Commercial",'Parade Entries'!X64/100,"")</f>
        <v>0.09</v>
      </c>
      <c r="X59" s="296">
        <f>IF('Parade Entries'!$E64="Commercial",'Parade Entries'!Z64,"")</f>
        <v>18</v>
      </c>
      <c r="Y59" s="297">
        <f>IF('Parade Entries'!$E64="Commercial",'Parade Entries'!Y64,"")</f>
        <v>0.03</v>
      </c>
      <c r="Z59" s="296">
        <f>IF('Parade Entries'!$E64="Commercial",'Parade Entries'!Z64,"")</f>
        <v>18</v>
      </c>
      <c r="AA59" s="297">
        <f>IF('Parade Entries'!$E64="Commercial",'Parade Entries'!AA64,"")</f>
        <v>0.06</v>
      </c>
      <c r="AB59" s="296" t="str">
        <f>IF('Parade Entries'!$E64="Commercial",'Parade Entries'!AB64,"")</f>
        <v>Amanda Crossland</v>
      </c>
      <c r="AC59" s="296" t="str">
        <f>IF('Parade Entries'!$E64="Commercial",'Parade Entries'!AC64,"")</f>
        <v>New Site</v>
      </c>
      <c r="AD59" s="296" t="str">
        <f>IF('Parade Entries'!$E64="Commercial",'Parade Entries'!AD64,"")</f>
        <v/>
      </c>
    </row>
    <row r="60" spans="2:30" ht="18" x14ac:dyDescent="0.25">
      <c r="B60" s="156" t="str">
        <f>IF('Parade Entries'!E65="Commercial",'Parade Entries'!B65,"")</f>
        <v/>
      </c>
      <c r="C60" s="250" t="str">
        <f>IF('Parade Entries'!$E65="Commercial",'Parade Entries'!C65,"")</f>
        <v/>
      </c>
      <c r="D60" s="156" t="str">
        <f>IF('Parade Entries'!$E65="Commercial",'Parade Entries'!D65,"")</f>
        <v/>
      </c>
      <c r="E60" s="156" t="str">
        <f>IF('Parade Entries'!$E65="Commercial",'Parade Entries'!E65,"")</f>
        <v/>
      </c>
      <c r="F60" s="156" t="str">
        <f>IF('Parade Entries'!$E65="Commercial",'Parade Entries'!F65,"")</f>
        <v/>
      </c>
      <c r="G60" s="156" t="str">
        <f>IF('Parade Entries'!$E65="Commercial",'Parade Entries'!G65,"")</f>
        <v/>
      </c>
      <c r="H60" s="156" t="str">
        <f>IF('Parade Entries'!$E65="Commercial",'Parade Entries'!H65,"")</f>
        <v/>
      </c>
      <c r="I60" s="156" t="str">
        <f>IF('Parade Entries'!$E65="Commercial",'Parade Entries'!I65,"")</f>
        <v/>
      </c>
      <c r="J60" s="156" t="str">
        <f>IF('Parade Entries'!$E65="Commercial",'Parade Entries'!J65,"")</f>
        <v/>
      </c>
      <c r="K60" s="156" t="str">
        <f>IF('Parade Entries'!$E65="Commercial",'Parade Entries'!K65,"")</f>
        <v/>
      </c>
      <c r="L60" s="156" t="str">
        <f>IF('Parade Entries'!$E65="Commercial",'Parade Entries'!L65,"")</f>
        <v/>
      </c>
      <c r="M60" s="156" t="str">
        <f>IF('Parade Entries'!$E65="Commercial",'Parade Entries'!M65,"")</f>
        <v/>
      </c>
      <c r="N60" s="156" t="str">
        <f>IF('Parade Entries'!$E65="Commercial",'Parade Entries'!N65,"")</f>
        <v/>
      </c>
      <c r="O60" s="156" t="str">
        <f>IF('Parade Entries'!$E65="Commercial",'Parade Entries'!O65,"")</f>
        <v/>
      </c>
      <c r="P60" s="156" t="str">
        <f>IF('Parade Entries'!$E65="Commercial",'Parade Entries'!P65,"")</f>
        <v/>
      </c>
      <c r="Q60" s="156" t="str">
        <f>IF('Parade Entries'!$E65="Commercial",'Parade Entries'!Q65,"")</f>
        <v/>
      </c>
      <c r="R60" s="156" t="str">
        <f>IF('Parade Entries'!$E65="Commercial",'Parade Entries'!R65,"")</f>
        <v/>
      </c>
      <c r="S60" s="296" t="str">
        <f>IF('Parade Entries'!$E65="Commercial",'Parade Entries'!S65,"")</f>
        <v/>
      </c>
      <c r="T60" s="296" t="str">
        <f>IF('Parade Entries'!$E65="Commercial",'Parade Entries'!U65,"")</f>
        <v/>
      </c>
      <c r="U60" s="296" t="str">
        <f>IF('Parade Entries'!$E65="Commercial",'Parade Entries'!V65,"")</f>
        <v/>
      </c>
      <c r="V60" s="296" t="str">
        <f>IF('Parade Entries'!$E65="Commercial",'Parade Entries'!T65,"")</f>
        <v/>
      </c>
      <c r="W60" s="297" t="str">
        <f>IF('Parade Entries'!$E65="Commercial",'Parade Entries'!X65/100,"")</f>
        <v/>
      </c>
      <c r="X60" s="296" t="str">
        <f>IF('Parade Entries'!$E65="Commercial",'Parade Entries'!Z65,"")</f>
        <v/>
      </c>
      <c r="Y60" s="297" t="str">
        <f>IF('Parade Entries'!$E65="Commercial",'Parade Entries'!Y65,"")</f>
        <v/>
      </c>
      <c r="Z60" s="296" t="str">
        <f>IF('Parade Entries'!$E65="Commercial",'Parade Entries'!Z65,"")</f>
        <v/>
      </c>
      <c r="AA60" s="297" t="str">
        <f>IF('Parade Entries'!$E65="Commercial",'Parade Entries'!AA65,"")</f>
        <v/>
      </c>
      <c r="AB60" s="296" t="str">
        <f>IF('Parade Entries'!$E65="Commercial",'Parade Entries'!AB65,"")</f>
        <v/>
      </c>
      <c r="AC60" s="296" t="str">
        <f>IF('Parade Entries'!$E65="Commercial",'Parade Entries'!AC65,"")</f>
        <v/>
      </c>
      <c r="AD60" s="296" t="str">
        <f>IF('Parade Entries'!$E65="Commercial",'Parade Entries'!AD65,"")</f>
        <v/>
      </c>
    </row>
    <row r="61" spans="2:30" ht="18" x14ac:dyDescent="0.25">
      <c r="B61" s="156" t="str">
        <f>IF('Parade Entries'!E66="Commercial",'Parade Entries'!B66,"")</f>
        <v/>
      </c>
      <c r="C61" s="250" t="str">
        <f>IF('Parade Entries'!$E66="Commercial",'Parade Entries'!C66,"")</f>
        <v/>
      </c>
      <c r="D61" s="156" t="str">
        <f>IF('Parade Entries'!$E66="Commercial",'Parade Entries'!D66,"")</f>
        <v/>
      </c>
      <c r="E61" s="156" t="str">
        <f>IF('Parade Entries'!$E66="Commercial",'Parade Entries'!E66,"")</f>
        <v/>
      </c>
      <c r="F61" s="156" t="str">
        <f>IF('Parade Entries'!$E66="Commercial",'Parade Entries'!F66,"")</f>
        <v/>
      </c>
      <c r="G61" s="156" t="str">
        <f>IF('Parade Entries'!$E66="Commercial",'Parade Entries'!G66,"")</f>
        <v/>
      </c>
      <c r="H61" s="156" t="str">
        <f>IF('Parade Entries'!$E66="Commercial",'Parade Entries'!H66,"")</f>
        <v/>
      </c>
      <c r="I61" s="156" t="str">
        <f>IF('Parade Entries'!$E66="Commercial",'Parade Entries'!I66,"")</f>
        <v/>
      </c>
      <c r="J61" s="156" t="str">
        <f>IF('Parade Entries'!$E66="Commercial",'Parade Entries'!J66,"")</f>
        <v/>
      </c>
      <c r="K61" s="156" t="str">
        <f>IF('Parade Entries'!$E66="Commercial",'Parade Entries'!K66,"")</f>
        <v/>
      </c>
      <c r="L61" s="156" t="str">
        <f>IF('Parade Entries'!$E66="Commercial",'Parade Entries'!L66,"")</f>
        <v/>
      </c>
      <c r="M61" s="156" t="str">
        <f>IF('Parade Entries'!$E66="Commercial",'Parade Entries'!M66,"")</f>
        <v/>
      </c>
      <c r="N61" s="156" t="str">
        <f>IF('Parade Entries'!$E66="Commercial",'Parade Entries'!N66,"")</f>
        <v/>
      </c>
      <c r="O61" s="156" t="str">
        <f>IF('Parade Entries'!$E66="Commercial",'Parade Entries'!O66,"")</f>
        <v/>
      </c>
      <c r="P61" s="156" t="str">
        <f>IF('Parade Entries'!$E66="Commercial",'Parade Entries'!P66,"")</f>
        <v/>
      </c>
      <c r="Q61" s="156" t="str">
        <f>IF('Parade Entries'!$E66="Commercial",'Parade Entries'!Q66,"")</f>
        <v/>
      </c>
      <c r="R61" s="156" t="str">
        <f>IF('Parade Entries'!$E66="Commercial",'Parade Entries'!R66,"")</f>
        <v/>
      </c>
      <c r="S61" s="296" t="str">
        <f>IF('Parade Entries'!$E66="Commercial",'Parade Entries'!S66,"")</f>
        <v/>
      </c>
      <c r="T61" s="296" t="str">
        <f>IF('Parade Entries'!$E66="Commercial",'Parade Entries'!U66,"")</f>
        <v/>
      </c>
      <c r="U61" s="296" t="str">
        <f>IF('Parade Entries'!$E66="Commercial",'Parade Entries'!V66,"")</f>
        <v/>
      </c>
      <c r="V61" s="296" t="str">
        <f>IF('Parade Entries'!$E66="Commercial",'Parade Entries'!T66,"")</f>
        <v/>
      </c>
      <c r="W61" s="297" t="str">
        <f>IF('Parade Entries'!$E66="Commercial",'Parade Entries'!X66/100,"")</f>
        <v/>
      </c>
      <c r="X61" s="296" t="str">
        <f>IF('Parade Entries'!$E66="Commercial",'Parade Entries'!Z66,"")</f>
        <v/>
      </c>
      <c r="Y61" s="297" t="str">
        <f>IF('Parade Entries'!$E66="Commercial",'Parade Entries'!Y66,"")</f>
        <v/>
      </c>
      <c r="Z61" s="296" t="str">
        <f>IF('Parade Entries'!$E66="Commercial",'Parade Entries'!Z66,"")</f>
        <v/>
      </c>
      <c r="AA61" s="297" t="str">
        <f>IF('Parade Entries'!$E66="Commercial",'Parade Entries'!AA66,"")</f>
        <v/>
      </c>
      <c r="AB61" s="296" t="str">
        <f>IF('Parade Entries'!$E66="Commercial",'Parade Entries'!AB66,"")</f>
        <v/>
      </c>
      <c r="AC61" s="296" t="str">
        <f>IF('Parade Entries'!$E66="Commercial",'Parade Entries'!AC66,"")</f>
        <v/>
      </c>
      <c r="AD61" s="296" t="str">
        <f>IF('Parade Entries'!$E66="Commercial",'Parade Entries'!AD66,"")</f>
        <v/>
      </c>
    </row>
    <row r="62" spans="2:30" ht="18" x14ac:dyDescent="0.25">
      <c r="B62" s="156" t="str">
        <f>IF('Parade Entries'!E67="Commercial",'Parade Entries'!B67,"")</f>
        <v/>
      </c>
      <c r="C62" s="250" t="str">
        <f>IF('Parade Entries'!$E67="Commercial",'Parade Entries'!C67,"")</f>
        <v/>
      </c>
      <c r="D62" s="156" t="str">
        <f>IF('Parade Entries'!$E67="Commercial",'Parade Entries'!D67,"")</f>
        <v/>
      </c>
      <c r="E62" s="156" t="str">
        <f>IF('Parade Entries'!$E67="Commercial",'Parade Entries'!E67,"")</f>
        <v/>
      </c>
      <c r="F62" s="156" t="str">
        <f>IF('Parade Entries'!$E67="Commercial",'Parade Entries'!F67,"")</f>
        <v/>
      </c>
      <c r="G62" s="156" t="str">
        <f>IF('Parade Entries'!$E67="Commercial",'Parade Entries'!G67,"")</f>
        <v/>
      </c>
      <c r="H62" s="156" t="str">
        <f>IF('Parade Entries'!$E67="Commercial",'Parade Entries'!H67,"")</f>
        <v/>
      </c>
      <c r="I62" s="156" t="str">
        <f>IF('Parade Entries'!$E67="Commercial",'Parade Entries'!I67,"")</f>
        <v/>
      </c>
      <c r="J62" s="156" t="str">
        <f>IF('Parade Entries'!$E67="Commercial",'Parade Entries'!J67,"")</f>
        <v/>
      </c>
      <c r="K62" s="156" t="str">
        <f>IF('Parade Entries'!$E67="Commercial",'Parade Entries'!K67,"")</f>
        <v/>
      </c>
      <c r="L62" s="156" t="str">
        <f>IF('Parade Entries'!$E67="Commercial",'Parade Entries'!L67,"")</f>
        <v/>
      </c>
      <c r="M62" s="156" t="str">
        <f>IF('Parade Entries'!$E67="Commercial",'Parade Entries'!M67,"")</f>
        <v/>
      </c>
      <c r="N62" s="156" t="str">
        <f>IF('Parade Entries'!$E67="Commercial",'Parade Entries'!N67,"")</f>
        <v/>
      </c>
      <c r="O62" s="156" t="str">
        <f>IF('Parade Entries'!$E67="Commercial",'Parade Entries'!O67,"")</f>
        <v/>
      </c>
      <c r="P62" s="156" t="str">
        <f>IF('Parade Entries'!$E67="Commercial",'Parade Entries'!P67,"")</f>
        <v/>
      </c>
      <c r="Q62" s="156" t="str">
        <f>IF('Parade Entries'!$E67="Commercial",'Parade Entries'!Q67,"")</f>
        <v/>
      </c>
      <c r="R62" s="156" t="str">
        <f>IF('Parade Entries'!$E67="Commercial",'Parade Entries'!R67,"")</f>
        <v/>
      </c>
      <c r="S62" s="296" t="str">
        <f>IF('Parade Entries'!$E67="Commercial",'Parade Entries'!S67,"")</f>
        <v/>
      </c>
      <c r="T62" s="296" t="str">
        <f>IF('Parade Entries'!$E67="Commercial",'Parade Entries'!U67,"")</f>
        <v/>
      </c>
      <c r="U62" s="296" t="str">
        <f>IF('Parade Entries'!$E67="Commercial",'Parade Entries'!V67,"")</f>
        <v/>
      </c>
      <c r="V62" s="296" t="str">
        <f>IF('Parade Entries'!$E67="Commercial",'Parade Entries'!T67,"")</f>
        <v/>
      </c>
      <c r="W62" s="297" t="str">
        <f>IF('Parade Entries'!$E67="Commercial",'Parade Entries'!X67/100,"")</f>
        <v/>
      </c>
      <c r="X62" s="296" t="str">
        <f>IF('Parade Entries'!$E67="Commercial",'Parade Entries'!Z67,"")</f>
        <v/>
      </c>
      <c r="Y62" s="297" t="str">
        <f>IF('Parade Entries'!$E67="Commercial",'Parade Entries'!Y67,"")</f>
        <v/>
      </c>
      <c r="Z62" s="296" t="str">
        <f>IF('Parade Entries'!$E67="Commercial",'Parade Entries'!Z67,"")</f>
        <v/>
      </c>
      <c r="AA62" s="297" t="str">
        <f>IF('Parade Entries'!$E67="Commercial",'Parade Entries'!AA67,"")</f>
        <v/>
      </c>
      <c r="AB62" s="296" t="str">
        <f>IF('Parade Entries'!$E67="Commercial",'Parade Entries'!AB67,"")</f>
        <v/>
      </c>
      <c r="AC62" s="296" t="str">
        <f>IF('Parade Entries'!$E67="Commercial",'Parade Entries'!AC67,"")</f>
        <v/>
      </c>
      <c r="AD62" s="296" t="str">
        <f>IF('Parade Entries'!$E67="Commercial",'Parade Entries'!AD67,"")</f>
        <v/>
      </c>
    </row>
    <row r="63" spans="2:30" ht="18" x14ac:dyDescent="0.25">
      <c r="B63" s="156" t="str">
        <f>IF('Parade Entries'!E68="Commercial",'Parade Entries'!B68,"")</f>
        <v/>
      </c>
      <c r="C63" s="250" t="str">
        <f>IF('Parade Entries'!$E68="Commercial",'Parade Entries'!C68,"")</f>
        <v/>
      </c>
      <c r="D63" s="156" t="str">
        <f>IF('Parade Entries'!$E68="Commercial",'Parade Entries'!D68,"")</f>
        <v/>
      </c>
      <c r="E63" s="156" t="str">
        <f>IF('Parade Entries'!$E68="Commercial",'Parade Entries'!E68,"")</f>
        <v/>
      </c>
      <c r="F63" s="156" t="str">
        <f>IF('Parade Entries'!$E68="Commercial",'Parade Entries'!F68,"")</f>
        <v/>
      </c>
      <c r="G63" s="156" t="str">
        <f>IF('Parade Entries'!$E68="Commercial",'Parade Entries'!G68,"")</f>
        <v/>
      </c>
      <c r="H63" s="156" t="str">
        <f>IF('Parade Entries'!$E68="Commercial",'Parade Entries'!H68,"")</f>
        <v/>
      </c>
      <c r="I63" s="156" t="str">
        <f>IF('Parade Entries'!$E68="Commercial",'Parade Entries'!I68,"")</f>
        <v/>
      </c>
      <c r="J63" s="156" t="str">
        <f>IF('Parade Entries'!$E68="Commercial",'Parade Entries'!J68,"")</f>
        <v/>
      </c>
      <c r="K63" s="156" t="str">
        <f>IF('Parade Entries'!$E68="Commercial",'Parade Entries'!K68,"")</f>
        <v/>
      </c>
      <c r="L63" s="156" t="str">
        <f>IF('Parade Entries'!$E68="Commercial",'Parade Entries'!L68,"")</f>
        <v/>
      </c>
      <c r="M63" s="156" t="str">
        <f>IF('Parade Entries'!$E68="Commercial",'Parade Entries'!M68,"")</f>
        <v/>
      </c>
      <c r="N63" s="156" t="str">
        <f>IF('Parade Entries'!$E68="Commercial",'Parade Entries'!N68,"")</f>
        <v/>
      </c>
      <c r="O63" s="156" t="str">
        <f>IF('Parade Entries'!$E68="Commercial",'Parade Entries'!O68,"")</f>
        <v/>
      </c>
      <c r="P63" s="156" t="str">
        <f>IF('Parade Entries'!$E68="Commercial",'Parade Entries'!P68,"")</f>
        <v/>
      </c>
      <c r="Q63" s="156" t="str">
        <f>IF('Parade Entries'!$E68="Commercial",'Parade Entries'!Q68,"")</f>
        <v/>
      </c>
      <c r="R63" s="156" t="str">
        <f>IF('Parade Entries'!$E68="Commercial",'Parade Entries'!R68,"")</f>
        <v/>
      </c>
      <c r="S63" s="296" t="str">
        <f>IF('Parade Entries'!$E68="Commercial",'Parade Entries'!S68,"")</f>
        <v/>
      </c>
      <c r="T63" s="296" t="str">
        <f>IF('Parade Entries'!$E68="Commercial",'Parade Entries'!U68,"")</f>
        <v/>
      </c>
      <c r="U63" s="296" t="str">
        <f>IF('Parade Entries'!$E68="Commercial",'Parade Entries'!V68,"")</f>
        <v/>
      </c>
      <c r="V63" s="296" t="str">
        <f>IF('Parade Entries'!$E68="Commercial",'Parade Entries'!T68,"")</f>
        <v/>
      </c>
      <c r="W63" s="297" t="str">
        <f>IF('Parade Entries'!$E68="Commercial",'Parade Entries'!X68/100,"")</f>
        <v/>
      </c>
      <c r="X63" s="296" t="str">
        <f>IF('Parade Entries'!$E68="Commercial",'Parade Entries'!Z68,"")</f>
        <v/>
      </c>
      <c r="Y63" s="297" t="str">
        <f>IF('Parade Entries'!$E68="Commercial",'Parade Entries'!Y68,"")</f>
        <v/>
      </c>
      <c r="Z63" s="296" t="str">
        <f>IF('Parade Entries'!$E68="Commercial",'Parade Entries'!Z68,"")</f>
        <v/>
      </c>
      <c r="AA63" s="297" t="str">
        <f>IF('Parade Entries'!$E68="Commercial",'Parade Entries'!AA68,"")</f>
        <v/>
      </c>
      <c r="AB63" s="296" t="str">
        <f>IF('Parade Entries'!$E68="Commercial",'Parade Entries'!AB68,"")</f>
        <v/>
      </c>
      <c r="AC63" s="296" t="str">
        <f>IF('Parade Entries'!$E68="Commercial",'Parade Entries'!AC68,"")</f>
        <v/>
      </c>
      <c r="AD63" s="296" t="str">
        <f>IF('Parade Entries'!$E68="Commercial",'Parade Entries'!AD68,"")</f>
        <v/>
      </c>
    </row>
    <row r="64" spans="2:30" ht="18" x14ac:dyDescent="0.25">
      <c r="B64" s="156" t="str">
        <f>IF('Parade Entries'!E69="Commercial",'Parade Entries'!B69,"")</f>
        <v/>
      </c>
      <c r="C64" s="250" t="str">
        <f>IF('Parade Entries'!$E69="Commercial",'Parade Entries'!C69,"")</f>
        <v/>
      </c>
      <c r="D64" s="156" t="str">
        <f>IF('Parade Entries'!$E69="Commercial",'Parade Entries'!D69,"")</f>
        <v/>
      </c>
      <c r="E64" s="156" t="str">
        <f>IF('Parade Entries'!$E69="Commercial",'Parade Entries'!E69,"")</f>
        <v/>
      </c>
      <c r="F64" s="156" t="str">
        <f>IF('Parade Entries'!$E69="Commercial",'Parade Entries'!F69,"")</f>
        <v/>
      </c>
      <c r="G64" s="156" t="str">
        <f>IF('Parade Entries'!$E69="Commercial",'Parade Entries'!G69,"")</f>
        <v/>
      </c>
      <c r="H64" s="156" t="str">
        <f>IF('Parade Entries'!$E69="Commercial",'Parade Entries'!H69,"")</f>
        <v/>
      </c>
      <c r="I64" s="156" t="str">
        <f>IF('Parade Entries'!$E69="Commercial",'Parade Entries'!I69,"")</f>
        <v/>
      </c>
      <c r="J64" s="156" t="str">
        <f>IF('Parade Entries'!$E69="Commercial",'Parade Entries'!J69,"")</f>
        <v/>
      </c>
      <c r="K64" s="156" t="str">
        <f>IF('Parade Entries'!$E69="Commercial",'Parade Entries'!K69,"")</f>
        <v/>
      </c>
      <c r="L64" s="156" t="str">
        <f>IF('Parade Entries'!$E69="Commercial",'Parade Entries'!L69,"")</f>
        <v/>
      </c>
      <c r="M64" s="156" t="str">
        <f>IF('Parade Entries'!$E69="Commercial",'Parade Entries'!M69,"")</f>
        <v/>
      </c>
      <c r="N64" s="156" t="str">
        <f>IF('Parade Entries'!$E69="Commercial",'Parade Entries'!N69,"")</f>
        <v/>
      </c>
      <c r="O64" s="156" t="str">
        <f>IF('Parade Entries'!$E69="Commercial",'Parade Entries'!O69,"")</f>
        <v/>
      </c>
      <c r="P64" s="156" t="str">
        <f>IF('Parade Entries'!$E69="Commercial",'Parade Entries'!P69,"")</f>
        <v/>
      </c>
      <c r="Q64" s="156" t="str">
        <f>IF('Parade Entries'!$E69="Commercial",'Parade Entries'!Q69,"")</f>
        <v/>
      </c>
      <c r="R64" s="156" t="str">
        <f>IF('Parade Entries'!$E69="Commercial",'Parade Entries'!R69,"")</f>
        <v/>
      </c>
      <c r="S64" s="296" t="str">
        <f>IF('Parade Entries'!$E69="Commercial",'Parade Entries'!S69,"")</f>
        <v/>
      </c>
      <c r="T64" s="296" t="str">
        <f>IF('Parade Entries'!$E69="Commercial",'Parade Entries'!U69,"")</f>
        <v/>
      </c>
      <c r="U64" s="296" t="str">
        <f>IF('Parade Entries'!$E69="Commercial",'Parade Entries'!V69,"")</f>
        <v/>
      </c>
      <c r="V64" s="296" t="str">
        <f>IF('Parade Entries'!$E69="Commercial",'Parade Entries'!T69,"")</f>
        <v/>
      </c>
      <c r="W64" s="297" t="str">
        <f>IF('Parade Entries'!$E69="Commercial",'Parade Entries'!X69/100,"")</f>
        <v/>
      </c>
      <c r="X64" s="296" t="str">
        <f>IF('Parade Entries'!$E69="Commercial",'Parade Entries'!Z69,"")</f>
        <v/>
      </c>
      <c r="Y64" s="297" t="str">
        <f>IF('Parade Entries'!$E69="Commercial",'Parade Entries'!Y69,"")</f>
        <v/>
      </c>
      <c r="Z64" s="296" t="str">
        <f>IF('Parade Entries'!$E69="Commercial",'Parade Entries'!Z69,"")</f>
        <v/>
      </c>
      <c r="AA64" s="297" t="str">
        <f>IF('Parade Entries'!$E69="Commercial",'Parade Entries'!AA69,"")</f>
        <v/>
      </c>
      <c r="AB64" s="296" t="str">
        <f>IF('Parade Entries'!$E69="Commercial",'Parade Entries'!AB69,"")</f>
        <v/>
      </c>
      <c r="AC64" s="296" t="str">
        <f>IF('Parade Entries'!$E69="Commercial",'Parade Entries'!AC69,"")</f>
        <v/>
      </c>
      <c r="AD64" s="296" t="str">
        <f>IF('Parade Entries'!$E69="Commercial",'Parade Entries'!AD69,"")</f>
        <v/>
      </c>
    </row>
    <row r="65" spans="2:30" ht="18" x14ac:dyDescent="0.25">
      <c r="B65" s="156" t="str">
        <f>IF('Parade Entries'!E70="Commercial",'Parade Entries'!B70,"")</f>
        <v>Damon Priddy State Farm</v>
      </c>
      <c r="C65" s="250">
        <f>IF('Parade Entries'!$E70="Commercial",'Parade Entries'!C70,"")</f>
        <v>46059</v>
      </c>
      <c r="D65" s="156" t="str">
        <f>IF('Parade Entries'!$E70="Commercial",'Parade Entries'!D70,"")</f>
        <v>Paid</v>
      </c>
      <c r="E65" s="156" t="str">
        <f>IF('Parade Entries'!$E70="Commercial",'Parade Entries'!E70,"")</f>
        <v>Commercial</v>
      </c>
      <c r="F65" s="156" t="str">
        <f>IF('Parade Entries'!$E70="Commercial",'Parade Entries'!F70,"")</f>
        <v>Damon</v>
      </c>
      <c r="G65" s="156" t="str">
        <f>IF('Parade Entries'!$E70="Commercial",'Parade Entries'!G70,"")</f>
        <v>Priddy</v>
      </c>
      <c r="H65" s="156" t="str">
        <f>IF('Parade Entries'!$E70="Commercial",'Parade Entries'!H70,"")</f>
        <v>damon@insureitwithdamon.com</v>
      </c>
      <c r="I65" s="156">
        <f>IF('Parade Entries'!$E70="Commercial",'Parade Entries'!I70,"")</f>
        <v>2177875400</v>
      </c>
      <c r="J65" s="156" t="str">
        <f>IF('Parade Entries'!$E70="Commercial",'Parade Entries'!J70,"")</f>
        <v>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v>
      </c>
      <c r="K65" s="156">
        <f>IF('Parade Entries'!$E70="Commercial",'Parade Entries'!K70,"")</f>
        <v>15</v>
      </c>
      <c r="L65" s="156">
        <f>IF('Parade Entries'!$E70="Commercial",'Parade Entries'!L70,"")</f>
        <v>0</v>
      </c>
      <c r="M65" s="156" t="str">
        <f>IF('Parade Entries'!$E70="Commercial",'Parade Entries'!M70,"")</f>
        <v>No</v>
      </c>
      <c r="N65" s="156" t="str">
        <f>IF('Parade Entries'!$E70="Commercial",'Parade Entries'!N70,"")</f>
        <v>Car Radio</v>
      </c>
      <c r="O65" s="156">
        <f>IF('Parade Entries'!$E70="Commercial",'Parade Entries'!O70,"")</f>
        <v>2</v>
      </c>
      <c r="P65" s="156">
        <f>IF('Parade Entries'!$E70="Commercial",'Parade Entries'!P70,"")</f>
        <v>0</v>
      </c>
      <c r="Q65" s="156" t="str">
        <f>IF('Parade Entries'!$E70="Commercial",'Parade Entries'!Q70,"")</f>
        <v>Two vehicles, a small Kia Soul followed by a Ram truck</v>
      </c>
      <c r="R65" s="156" t="str">
        <f>IF('Parade Entries'!$E70="Commercial",'Parade Entries'!R70,"")</f>
        <v>Online - Stripe</v>
      </c>
      <c r="S65" s="296">
        <f>IF('Parade Entries'!$E70="Commercial",'Parade Entries'!S70,"")</f>
        <v>300</v>
      </c>
      <c r="T65" s="296">
        <f>IF('Parade Entries'!$E70="Commercial",'Parade Entries'!U70,"")</f>
        <v>291</v>
      </c>
      <c r="U65" s="296">
        <f>IF('Parade Entries'!$E70="Commercial",'Parade Entries'!V70,"")</f>
        <v>0</v>
      </c>
      <c r="V65" s="296">
        <f>IF('Parade Entries'!$E70="Commercial",'Parade Entries'!T70,"")</f>
        <v>9</v>
      </c>
      <c r="W65" s="297">
        <f>IF('Parade Entries'!$E70="Commercial",'Parade Entries'!X70/100,"")</f>
        <v>0</v>
      </c>
      <c r="X65" s="296">
        <f>IF('Parade Entries'!$E70="Commercial",'Parade Entries'!Z70,"")</f>
        <v>9</v>
      </c>
      <c r="Y65" s="297" t="str">
        <f>IF('Parade Entries'!$E70="Commercial",'Parade Entries'!Y70,"")</f>
        <v/>
      </c>
      <c r="Z65" s="296">
        <f>IF('Parade Entries'!$E70="Commercial",'Parade Entries'!Z70,"")</f>
        <v>9</v>
      </c>
      <c r="AA65" s="297">
        <f>IF('Parade Entries'!$E70="Commercial",'Parade Entries'!AA70,"")</f>
        <v>0.03</v>
      </c>
      <c r="AB65" s="296" t="str">
        <f>IF('Parade Entries'!$E70="Commercial",'Parade Entries'!AB70,"")</f>
        <v>Damon Priddy</v>
      </c>
      <c r="AC65" s="296" t="str">
        <f>IF('Parade Entries'!$E70="Commercial",'Parade Entries'!AC70,"")</f>
        <v>New Site</v>
      </c>
      <c r="AD65" s="296" t="str">
        <f>IF('Parade Entries'!$E70="Commercial",'Parade Entries'!AD70,"")</f>
        <v/>
      </c>
    </row>
    <row r="66" spans="2:30" ht="18" x14ac:dyDescent="0.25">
      <c r="B66" s="156" t="str">
        <f>IF('Parade Entries'!E71="Commercial",'Parade Entries'!B71,"")</f>
        <v>Green Lincoln Mazda</v>
      </c>
      <c r="C66" s="250">
        <f>IF('Parade Entries'!$E71="Commercial",'Parade Entries'!C71,"")</f>
        <v>46059</v>
      </c>
      <c r="D66" s="156" t="str">
        <f>IF('Parade Entries'!$E71="Commercial",'Parade Entries'!D71,"")</f>
        <v>Paid</v>
      </c>
      <c r="E66" s="156" t="str">
        <f>IF('Parade Entries'!$E71="Commercial",'Parade Entries'!E71,"")</f>
        <v>Commercial</v>
      </c>
      <c r="F66" s="156" t="str">
        <f>IF('Parade Entries'!$E71="Commercial",'Parade Entries'!F71,"")</f>
        <v>Mike</v>
      </c>
      <c r="G66" s="156" t="str">
        <f>IF('Parade Entries'!$E71="Commercial",'Parade Entries'!G71,"")</f>
        <v>Ransdell</v>
      </c>
      <c r="H66" s="156" t="str">
        <f>IF('Parade Entries'!$E71="Commercial",'Parade Entries'!H71,"")</f>
        <v>mike.ransdell@greenstores.net</v>
      </c>
      <c r="I66" s="156">
        <f>IF('Parade Entries'!$E71="Commercial",'Parade Entries'!I71,"")</f>
        <v>3095324880</v>
      </c>
      <c r="J66" s="156" t="str">
        <f>IF('Parade Entries'!$E71="Commercial",'Parade Entries'!J71,"")</f>
        <v>Here comes Green Lincoln Mazda, featuring the all new 2026 Lincoln Navigator and the 2026 Lincoln Nautilus. Next up we have the all new 2026 Mazda CX90 and the 2026 CX50. Head on down to 3760 South 6th Street (by Walmart and Golden Corral) and check them out for yourself.</v>
      </c>
      <c r="K66" s="156">
        <f>IF('Parade Entries'!$E71="Commercial",'Parade Entries'!K71,"")</f>
        <v>12</v>
      </c>
      <c r="L66" s="156">
        <f>IF('Parade Entries'!$E71="Commercial",'Parade Entries'!L71,"")</f>
        <v>0</v>
      </c>
      <c r="M66" s="156" t="str">
        <f>IF('Parade Entries'!$E71="Commercial",'Parade Entries'!M71,"")</f>
        <v>No</v>
      </c>
      <c r="N66" s="156" t="str">
        <f>IF('Parade Entries'!$E71="Commercial",'Parade Entries'!N71,"")</f>
        <v>No</v>
      </c>
      <c r="O66" s="156">
        <f>IF('Parade Entries'!$E71="Commercial",'Parade Entries'!O71,"")</f>
        <v>2</v>
      </c>
      <c r="P66" s="156">
        <f>IF('Parade Entries'!$E71="Commercial",'Parade Entries'!P71,"")</f>
        <v>0</v>
      </c>
      <c r="Q66" s="156" t="str">
        <f>IF('Parade Entries'!$E71="Commercial",'Parade Entries'!Q71,"")</f>
        <v xml:space="preserve"> Lincoln Aviator and Mazda CX90. Both large sport utility vehicles.</v>
      </c>
      <c r="R66" s="156" t="str">
        <f>IF('Parade Entries'!$E71="Commercial",'Parade Entries'!R71,"")</f>
        <v>Online - Stripe</v>
      </c>
      <c r="S66" s="296">
        <f>IF('Parade Entries'!$E71="Commercial",'Parade Entries'!S71,"")</f>
        <v>300</v>
      </c>
      <c r="T66" s="296">
        <f>IF('Parade Entries'!$E71="Commercial",'Parade Entries'!U71,"")</f>
        <v>291</v>
      </c>
      <c r="U66" s="296">
        <f>IF('Parade Entries'!$E71="Commercial",'Parade Entries'!V71,"")</f>
        <v>0</v>
      </c>
      <c r="V66" s="296">
        <f>IF('Parade Entries'!$E71="Commercial",'Parade Entries'!T71,"")</f>
        <v>9</v>
      </c>
      <c r="W66" s="297">
        <f>IF('Parade Entries'!$E71="Commercial",'Parade Entries'!X71/100,"")</f>
        <v>0</v>
      </c>
      <c r="X66" s="296">
        <f>IF('Parade Entries'!$E71="Commercial",'Parade Entries'!Z71,"")</f>
        <v>9</v>
      </c>
      <c r="Y66" s="297" t="str">
        <f>IF('Parade Entries'!$E71="Commercial",'Parade Entries'!Y71,"")</f>
        <v/>
      </c>
      <c r="Z66" s="296">
        <f>IF('Parade Entries'!$E71="Commercial",'Parade Entries'!Z71,"")</f>
        <v>9</v>
      </c>
      <c r="AA66" s="297">
        <f>IF('Parade Entries'!$E71="Commercial",'Parade Entries'!AA71,"")</f>
        <v>0.03</v>
      </c>
      <c r="AB66" s="296" t="str">
        <f>IF('Parade Entries'!$E71="Commercial",'Parade Entries'!AB71,"")</f>
        <v>Mike Ransdell</v>
      </c>
      <c r="AC66" s="296" t="str">
        <f>IF('Parade Entries'!$E71="Commercial",'Parade Entries'!AC71,"")</f>
        <v>New Site</v>
      </c>
      <c r="AD66" s="296" t="str">
        <f>IF('Parade Entries'!$E71="Commercial",'Parade Entries'!AD71,"")</f>
        <v/>
      </c>
    </row>
    <row r="67" spans="2:30" ht="18" x14ac:dyDescent="0.25">
      <c r="B67" s="156" t="str">
        <f>IF('Parade Entries'!E72="Commercial",'Parade Entries'!B72,"")</f>
        <v/>
      </c>
      <c r="C67" s="250" t="str">
        <f>IF('Parade Entries'!$E72="Commercial",'Parade Entries'!C72,"")</f>
        <v/>
      </c>
      <c r="D67" s="156" t="str">
        <f>IF('Parade Entries'!$E72="Commercial",'Parade Entries'!D72,"")</f>
        <v/>
      </c>
      <c r="E67" s="156" t="str">
        <f>IF('Parade Entries'!$E72="Commercial",'Parade Entries'!E72,"")</f>
        <v/>
      </c>
      <c r="F67" s="156" t="str">
        <f>IF('Parade Entries'!$E72="Commercial",'Parade Entries'!F72,"")</f>
        <v/>
      </c>
      <c r="G67" s="156" t="str">
        <f>IF('Parade Entries'!$E72="Commercial",'Parade Entries'!G72,"")</f>
        <v/>
      </c>
      <c r="H67" s="156" t="str">
        <f>IF('Parade Entries'!$E72="Commercial",'Parade Entries'!H72,"")</f>
        <v/>
      </c>
      <c r="I67" s="156" t="str">
        <f>IF('Parade Entries'!$E72="Commercial",'Parade Entries'!I72,"")</f>
        <v/>
      </c>
      <c r="J67" s="156" t="str">
        <f>IF('Parade Entries'!$E72="Commercial",'Parade Entries'!J72,"")</f>
        <v/>
      </c>
      <c r="K67" s="156" t="str">
        <f>IF('Parade Entries'!$E72="Commercial",'Parade Entries'!K72,"")</f>
        <v/>
      </c>
      <c r="L67" s="156" t="str">
        <f>IF('Parade Entries'!$E72="Commercial",'Parade Entries'!L72,"")</f>
        <v/>
      </c>
      <c r="M67" s="156" t="str">
        <f>IF('Parade Entries'!$E72="Commercial",'Parade Entries'!M72,"")</f>
        <v/>
      </c>
      <c r="N67" s="156" t="str">
        <f>IF('Parade Entries'!$E72="Commercial",'Parade Entries'!N72,"")</f>
        <v/>
      </c>
      <c r="O67" s="156" t="str">
        <f>IF('Parade Entries'!$E72="Commercial",'Parade Entries'!O72,"")</f>
        <v/>
      </c>
      <c r="P67" s="156" t="str">
        <f>IF('Parade Entries'!$E72="Commercial",'Parade Entries'!P72,"")</f>
        <v/>
      </c>
      <c r="Q67" s="156" t="str">
        <f>IF('Parade Entries'!$E72="Commercial",'Parade Entries'!Q72,"")</f>
        <v/>
      </c>
      <c r="R67" s="156" t="str">
        <f>IF('Parade Entries'!$E72="Commercial",'Parade Entries'!R72,"")</f>
        <v/>
      </c>
      <c r="S67" s="296" t="str">
        <f>IF('Parade Entries'!$E72="Commercial",'Parade Entries'!S72,"")</f>
        <v/>
      </c>
      <c r="T67" s="296" t="str">
        <f>IF('Parade Entries'!$E72="Commercial",'Parade Entries'!U72,"")</f>
        <v/>
      </c>
      <c r="U67" s="296" t="str">
        <f>IF('Parade Entries'!$E72="Commercial",'Parade Entries'!V72,"")</f>
        <v/>
      </c>
      <c r="V67" s="296" t="str">
        <f>IF('Parade Entries'!$E72="Commercial",'Parade Entries'!T72,"")</f>
        <v/>
      </c>
      <c r="W67" s="297" t="str">
        <f>IF('Parade Entries'!$E72="Commercial",'Parade Entries'!X72/100,"")</f>
        <v/>
      </c>
      <c r="X67" s="296" t="str">
        <f>IF('Parade Entries'!$E72="Commercial",'Parade Entries'!Z72,"")</f>
        <v/>
      </c>
      <c r="Y67" s="297" t="str">
        <f>IF('Parade Entries'!$E72="Commercial",'Parade Entries'!Y72,"")</f>
        <v/>
      </c>
      <c r="Z67" s="296" t="str">
        <f>IF('Parade Entries'!$E72="Commercial",'Parade Entries'!Z72,"")</f>
        <v/>
      </c>
      <c r="AA67" s="297" t="str">
        <f>IF('Parade Entries'!$E72="Commercial",'Parade Entries'!AA72,"")</f>
        <v/>
      </c>
      <c r="AB67" s="296" t="str">
        <f>IF('Parade Entries'!$E72="Commercial",'Parade Entries'!AB72,"")</f>
        <v/>
      </c>
      <c r="AC67" s="296" t="str">
        <f>IF('Parade Entries'!$E72="Commercial",'Parade Entries'!AC72,"")</f>
        <v/>
      </c>
      <c r="AD67" s="296" t="str">
        <f>IF('Parade Entries'!$E72="Commercial",'Parade Entries'!AD72,"")</f>
        <v/>
      </c>
    </row>
    <row r="68" spans="2:30" ht="18" x14ac:dyDescent="0.25">
      <c r="B68" s="156" t="str">
        <f>IF('Parade Entries'!E73="Commercial",'Parade Entries'!B73,"")</f>
        <v/>
      </c>
      <c r="C68" s="250" t="str">
        <f>IF('Parade Entries'!$E73="Commercial",'Parade Entries'!C73,"")</f>
        <v/>
      </c>
      <c r="D68" s="156" t="str">
        <f>IF('Parade Entries'!$E73="Commercial",'Parade Entries'!D73,"")</f>
        <v/>
      </c>
      <c r="E68" s="156" t="str">
        <f>IF('Parade Entries'!$E73="Commercial",'Parade Entries'!E73,"")</f>
        <v/>
      </c>
      <c r="F68" s="156" t="str">
        <f>IF('Parade Entries'!$E73="Commercial",'Parade Entries'!F73,"")</f>
        <v/>
      </c>
      <c r="G68" s="156" t="str">
        <f>IF('Parade Entries'!$E73="Commercial",'Parade Entries'!G73,"")</f>
        <v/>
      </c>
      <c r="H68" s="156" t="str">
        <f>IF('Parade Entries'!$E73="Commercial",'Parade Entries'!H73,"")</f>
        <v/>
      </c>
      <c r="I68" s="156" t="str">
        <f>IF('Parade Entries'!$E73="Commercial",'Parade Entries'!I73,"")</f>
        <v/>
      </c>
      <c r="J68" s="156" t="str">
        <f>IF('Parade Entries'!$E73="Commercial",'Parade Entries'!J73,"")</f>
        <v/>
      </c>
      <c r="K68" s="156" t="str">
        <f>IF('Parade Entries'!$E73="Commercial",'Parade Entries'!K73,"")</f>
        <v/>
      </c>
      <c r="L68" s="156" t="str">
        <f>IF('Parade Entries'!$E73="Commercial",'Parade Entries'!L73,"")</f>
        <v/>
      </c>
      <c r="M68" s="156" t="str">
        <f>IF('Parade Entries'!$E73="Commercial",'Parade Entries'!M73,"")</f>
        <v/>
      </c>
      <c r="N68" s="156" t="str">
        <f>IF('Parade Entries'!$E73="Commercial",'Parade Entries'!N73,"")</f>
        <v/>
      </c>
      <c r="O68" s="156" t="str">
        <f>IF('Parade Entries'!$E73="Commercial",'Parade Entries'!O73,"")</f>
        <v/>
      </c>
      <c r="P68" s="156" t="str">
        <f>IF('Parade Entries'!$E73="Commercial",'Parade Entries'!P73,"")</f>
        <v/>
      </c>
      <c r="Q68" s="156" t="str">
        <f>IF('Parade Entries'!$E73="Commercial",'Parade Entries'!Q73,"")</f>
        <v/>
      </c>
      <c r="R68" s="156" t="str">
        <f>IF('Parade Entries'!$E73="Commercial",'Parade Entries'!R73,"")</f>
        <v/>
      </c>
      <c r="S68" s="296" t="str">
        <f>IF('Parade Entries'!$E73="Commercial",'Parade Entries'!S73,"")</f>
        <v/>
      </c>
      <c r="T68" s="296" t="str">
        <f>IF('Parade Entries'!$E73="Commercial",'Parade Entries'!U73,"")</f>
        <v/>
      </c>
      <c r="U68" s="296" t="str">
        <f>IF('Parade Entries'!$E73="Commercial",'Parade Entries'!V73,"")</f>
        <v/>
      </c>
      <c r="V68" s="296" t="str">
        <f>IF('Parade Entries'!$E73="Commercial",'Parade Entries'!T73,"")</f>
        <v/>
      </c>
      <c r="W68" s="297" t="str">
        <f>IF('Parade Entries'!$E73="Commercial",'Parade Entries'!X73/100,"")</f>
        <v/>
      </c>
      <c r="X68" s="296" t="str">
        <f>IF('Parade Entries'!$E73="Commercial",'Parade Entries'!Z73,"")</f>
        <v/>
      </c>
      <c r="Y68" s="297" t="str">
        <f>IF('Parade Entries'!$E73="Commercial",'Parade Entries'!Y73,"")</f>
        <v/>
      </c>
      <c r="Z68" s="296" t="str">
        <f>IF('Parade Entries'!$E73="Commercial",'Parade Entries'!Z73,"")</f>
        <v/>
      </c>
      <c r="AA68" s="297" t="str">
        <f>IF('Parade Entries'!$E73="Commercial",'Parade Entries'!AA73,"")</f>
        <v/>
      </c>
      <c r="AB68" s="296" t="str">
        <f>IF('Parade Entries'!$E73="Commercial",'Parade Entries'!AB73,"")</f>
        <v/>
      </c>
      <c r="AC68" s="296" t="str">
        <f>IF('Parade Entries'!$E73="Commercial",'Parade Entries'!AC73,"")</f>
        <v/>
      </c>
      <c r="AD68" s="296" t="str">
        <f>IF('Parade Entries'!$E73="Commercial",'Parade Entries'!AD73,"")</f>
        <v/>
      </c>
    </row>
    <row r="69" spans="2:30" ht="18" x14ac:dyDescent="0.25">
      <c r="B69" s="156" t="str">
        <f>IF('Parade Entries'!E74="Commercial",'Parade Entries'!B74,"")</f>
        <v>OOT Box Media</v>
      </c>
      <c r="C69" s="250">
        <f>IF('Parade Entries'!$E74="Commercial",'Parade Entries'!C74,"")</f>
        <v>46060</v>
      </c>
      <c r="D69" s="156" t="str">
        <f>IF('Parade Entries'!$E74="Commercial",'Parade Entries'!D74,"")</f>
        <v>Paid</v>
      </c>
      <c r="E69" s="156" t="str">
        <f>IF('Parade Entries'!$E74="Commercial",'Parade Entries'!E74,"")</f>
        <v>Commercial</v>
      </c>
      <c r="F69" s="156" t="str">
        <f>IF('Parade Entries'!$E74="Commercial",'Parade Entries'!F74,"")</f>
        <v>Andrew</v>
      </c>
      <c r="G69" s="156" t="str">
        <f>IF('Parade Entries'!$E74="Commercial",'Parade Entries'!G74,"")</f>
        <v>Bartlett</v>
      </c>
      <c r="H69" s="156" t="str">
        <f>IF('Parade Entries'!$E74="Commercial",'Parade Entries'!H74,"")</f>
        <v>Andrew@ootboxmedia.com</v>
      </c>
      <c r="I69" s="156">
        <f>IF('Parade Entries'!$E74="Commercial",'Parade Entries'!I74,"")</f>
        <v>2178996905</v>
      </c>
      <c r="J69" s="156" t="str">
        <f>IF('Parade Entries'!$E74="Commercial",'Parade Entries'!J74,"")</f>
        <v>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v>
      </c>
      <c r="K69" s="156">
        <f>IF('Parade Entries'!$E74="Commercial",'Parade Entries'!K74,"")</f>
        <v>15</v>
      </c>
      <c r="L69" s="156" t="str">
        <f>IF('Parade Entries'!$E74="Commercial",'Parade Entries'!L74,"")</f>
        <v>Maybe a Dog will be there- unknown</v>
      </c>
      <c r="M69" s="156" t="str">
        <f>IF('Parade Entries'!$E74="Commercial",'Parade Entries'!M74,"")</f>
        <v>Unknown</v>
      </c>
      <c r="N69" s="156" t="str">
        <f>IF('Parade Entries'!$E74="Commercial",'Parade Entries'!N74,"")</f>
        <v>Yes</v>
      </c>
      <c r="O69" s="156">
        <f>IF('Parade Entries'!$E74="Commercial",'Parade Entries'!O74,"")</f>
        <v>1</v>
      </c>
      <c r="P69" s="156">
        <f>IF('Parade Entries'!$E74="Commercial",'Parade Entries'!P74,"")</f>
        <v>1</v>
      </c>
      <c r="Q69" s="156" t="str">
        <f>IF('Parade Entries'!$E74="Commercial",'Parade Entries'!Q74,"")</f>
        <v>Truck/Van  20' trailer</v>
      </c>
      <c r="R69" s="156" t="str">
        <f>IF('Parade Entries'!$E74="Commercial",'Parade Entries'!R74,"")</f>
        <v>Online - Stripe</v>
      </c>
      <c r="S69" s="296">
        <f>IF('Parade Entries'!$E74="Commercial",'Parade Entries'!S74,"")</f>
        <v>300</v>
      </c>
      <c r="T69" s="296">
        <f>IF('Parade Entries'!$E74="Commercial",'Parade Entries'!U74,"")</f>
        <v>291</v>
      </c>
      <c r="U69" s="296">
        <f>IF('Parade Entries'!$E74="Commercial",'Parade Entries'!V74,"")</f>
        <v>0</v>
      </c>
      <c r="V69" s="296">
        <f>IF('Parade Entries'!$E74="Commercial",'Parade Entries'!T74,"")</f>
        <v>9</v>
      </c>
      <c r="W69" s="297">
        <f>IF('Parade Entries'!$E74="Commercial",'Parade Entries'!X74/100,"")</f>
        <v>0</v>
      </c>
      <c r="X69" s="296">
        <f>IF('Parade Entries'!$E74="Commercial",'Parade Entries'!Z74,"")</f>
        <v>9</v>
      </c>
      <c r="Y69" s="297" t="str">
        <f>IF('Parade Entries'!$E74="Commercial",'Parade Entries'!Y74,"")</f>
        <v/>
      </c>
      <c r="Z69" s="296">
        <f>IF('Parade Entries'!$E74="Commercial",'Parade Entries'!Z74,"")</f>
        <v>9</v>
      </c>
      <c r="AA69" s="297">
        <f>IF('Parade Entries'!$E74="Commercial",'Parade Entries'!AA74,"")</f>
        <v>0.03</v>
      </c>
      <c r="AB69" s="296" t="str">
        <f>IF('Parade Entries'!$E74="Commercial",'Parade Entries'!AB74,"")</f>
        <v>Andrew Bartlett</v>
      </c>
      <c r="AC69" s="296" t="str">
        <f>IF('Parade Entries'!$E74="Commercial",'Parade Entries'!AC74,"")</f>
        <v>New Site</v>
      </c>
      <c r="AD69" s="296">
        <f>IF('Parade Entries'!$E74="Commercial",'Parade Entries'!AD74,"")</f>
        <v>0</v>
      </c>
    </row>
    <row r="70" spans="2:30" ht="18" x14ac:dyDescent="0.25">
      <c r="B70" s="156" t="str">
        <f>IF('Parade Entries'!E75="Commercial",'Parade Entries'!B75,"")</f>
        <v>Garrett Gillette Photography</v>
      </c>
      <c r="C70" s="250">
        <f>IF('Parade Entries'!$E75="Commercial",'Parade Entries'!C75,"")</f>
        <v>46061</v>
      </c>
      <c r="D70" s="156" t="str">
        <f>IF('Parade Entries'!$E75="Commercial",'Parade Entries'!D75,"")</f>
        <v>Paid</v>
      </c>
      <c r="E70" s="156" t="str">
        <f>IF('Parade Entries'!$E75="Commercial",'Parade Entries'!E75,"")</f>
        <v>Commercial</v>
      </c>
      <c r="F70" s="156" t="str">
        <f>IF('Parade Entries'!$E75="Commercial",'Parade Entries'!F75,"")</f>
        <v>Garrett</v>
      </c>
      <c r="G70" s="156" t="str">
        <f>IF('Parade Entries'!$E75="Commercial",'Parade Entries'!G75,"")</f>
        <v>Gillette</v>
      </c>
      <c r="H70" s="156" t="str">
        <f>IF('Parade Entries'!$E75="Commercial",'Parade Entries'!H75,"")</f>
        <v>garrettwgillette@gmail.com</v>
      </c>
      <c r="I70" s="156">
        <f>IF('Parade Entries'!$E75="Commercial",'Parade Entries'!I75,"")</f>
        <v>2178917598</v>
      </c>
      <c r="J70" s="156" t="str">
        <f>IF('Parade Entries'!$E75="Commercial",'Parade Entries'!J75,"")</f>
        <v>Local photographer from here in Springfield! With a new studio on 6th St downtown, Im always trying to showcase creativity and document life's precious moments for people!</v>
      </c>
      <c r="K70" s="156">
        <f>IF('Parade Entries'!$E75="Commercial",'Parade Entries'!K75,"")</f>
        <v>25</v>
      </c>
      <c r="L70" s="156" t="str">
        <f>IF('Parade Entries'!$E75="Commercial",'Parade Entries'!L75,"")</f>
        <v>Possible music from a smakll hand-held JBL speaker.along with beads and candy, we will be taking polaroid photos of people in the crowd to hand out, as well as business cards.</v>
      </c>
      <c r="M70" s="156" t="str">
        <f>IF('Parade Entries'!$E75="Commercial",'Parade Entries'!M75,"")</f>
        <v>No</v>
      </c>
      <c r="N70" s="156" t="str">
        <f>IF('Parade Entries'!$E75="Commercial",'Parade Entries'!N75,"")</f>
        <v>Unsure</v>
      </c>
      <c r="O70" s="156">
        <f>IF('Parade Entries'!$E75="Commercial",'Parade Entries'!O75,"")</f>
        <v>1</v>
      </c>
      <c r="P70" s="156">
        <f>IF('Parade Entries'!$E75="Commercial",'Parade Entries'!P75,"")</f>
        <v>1</v>
      </c>
      <c r="Q70" s="156" t="str">
        <f>IF('Parade Entries'!$E75="Commercial",'Parade Entries'!Q75,"")</f>
        <v xml:space="preserve"> chevy Silverado 2500 with 16 foot trailer for float.</v>
      </c>
      <c r="R70" s="156" t="str">
        <f>IF('Parade Entries'!$E75="Commercial",'Parade Entries'!R75,"")</f>
        <v>Online - Stripe</v>
      </c>
      <c r="S70" s="296">
        <f>IF('Parade Entries'!$E75="Commercial",'Parade Entries'!S75,"")</f>
        <v>300</v>
      </c>
      <c r="T70" s="296">
        <f>IF('Parade Entries'!$E75="Commercial",'Parade Entries'!U75,"")</f>
        <v>291</v>
      </c>
      <c r="U70" s="296">
        <f>IF('Parade Entries'!$E75="Commercial",'Parade Entries'!V75,"")</f>
        <v>0</v>
      </c>
      <c r="V70" s="296">
        <f>IF('Parade Entries'!$E75="Commercial",'Parade Entries'!T75,"")</f>
        <v>9</v>
      </c>
      <c r="W70" s="297">
        <f>IF('Parade Entries'!$E75="Commercial",'Parade Entries'!X75/100,"")</f>
        <v>0</v>
      </c>
      <c r="X70" s="296">
        <f>IF('Parade Entries'!$E75="Commercial",'Parade Entries'!Z75,"")</f>
        <v>9</v>
      </c>
      <c r="Y70" s="297" t="str">
        <f>IF('Parade Entries'!$E75="Commercial",'Parade Entries'!Y75,"")</f>
        <v/>
      </c>
      <c r="Z70" s="296">
        <f>IF('Parade Entries'!$E75="Commercial",'Parade Entries'!Z75,"")</f>
        <v>9</v>
      </c>
      <c r="AA70" s="297">
        <f>IF('Parade Entries'!$E75="Commercial",'Parade Entries'!AA75,"")</f>
        <v>0.03</v>
      </c>
      <c r="AB70" s="296" t="str">
        <f>IF('Parade Entries'!$E75="Commercial",'Parade Entries'!AB75,"")</f>
        <v>Garrett Gillette</v>
      </c>
      <c r="AC70" s="296" t="str">
        <f>IF('Parade Entries'!$E75="Commercial",'Parade Entries'!AC75,"")</f>
        <v>New Site</v>
      </c>
      <c r="AD70" s="296" t="str">
        <f>IF('Parade Entries'!$E75="Commercial",'Parade Entries'!AD75,"")</f>
        <v/>
      </c>
    </row>
    <row r="71" spans="2:30" ht="18" x14ac:dyDescent="0.25">
      <c r="B71" s="156" t="str">
        <f>IF('Parade Entries'!E76="Commercial",'Parade Entries'!B76,"")</f>
        <v>Rose Aesthetics &amp; Wellness Clinic</v>
      </c>
      <c r="C71" s="250">
        <f>IF('Parade Entries'!$E76="Commercial",'Parade Entries'!C76,"")</f>
        <v>46062</v>
      </c>
      <c r="D71" s="156" t="str">
        <f>IF('Parade Entries'!$E76="Commercial",'Parade Entries'!D76,"")</f>
        <v>Paid</v>
      </c>
      <c r="E71" s="156" t="str">
        <f>IF('Parade Entries'!$E76="Commercial",'Parade Entries'!E76,"")</f>
        <v>Commercial</v>
      </c>
      <c r="F71" s="156" t="str">
        <f>IF('Parade Entries'!$E76="Commercial",'Parade Entries'!F76,"")</f>
        <v>Cori</v>
      </c>
      <c r="G71" s="156" t="str">
        <f>IF('Parade Entries'!$E76="Commercial",'Parade Entries'!G76,"")</f>
        <v>Jahns</v>
      </c>
      <c r="H71" s="156" t="str">
        <f>IF('Parade Entries'!$E76="Commercial",'Parade Entries'!H76,"")</f>
        <v>roseawclinic@gmail.com</v>
      </c>
      <c r="I71" s="156">
        <f>IF('Parade Entries'!$E76="Commercial",'Parade Entries'!I76,"")</f>
        <v>2179713269</v>
      </c>
      <c r="J71" s="156" t="str">
        <f>IF('Parade Entries'!$E76="Commercial",'Parade Entries'!J76,"")</f>
        <v>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v>
      </c>
      <c r="K71" s="156">
        <f>IF('Parade Entries'!$E76="Commercial",'Parade Entries'!K76,"")</f>
        <v>20</v>
      </c>
      <c r="L71" s="156">
        <f>IF('Parade Entries'!$E76="Commercial",'Parade Entries'!L76,"")</f>
        <v>0</v>
      </c>
      <c r="M71" s="156" t="str">
        <f>IF('Parade Entries'!$E76="Commercial",'Parade Entries'!M76,"")</f>
        <v>Unknown</v>
      </c>
      <c r="N71" s="156" t="str">
        <f>IF('Parade Entries'!$E76="Commercial",'Parade Entries'!N76,"")</f>
        <v>Unknown</v>
      </c>
      <c r="O71" s="156">
        <f>IF('Parade Entries'!$E76="Commercial",'Parade Entries'!O76,"")</f>
        <v>2</v>
      </c>
      <c r="P71" s="156">
        <f>IF('Parade Entries'!$E76="Commercial",'Parade Entries'!P76,"")</f>
        <v>1</v>
      </c>
      <c r="Q71" s="156" t="str">
        <f>IF('Parade Entries'!$E76="Commercial",'Parade Entries'!Q76,"")</f>
        <v>Truck with trailer and car</v>
      </c>
      <c r="R71" s="156" t="str">
        <f>IF('Parade Entries'!$E76="Commercial",'Parade Entries'!R76,"")</f>
        <v>Online - Stripe</v>
      </c>
      <c r="S71" s="296">
        <f>IF('Parade Entries'!$E76="Commercial",'Parade Entries'!S76,"")</f>
        <v>300</v>
      </c>
      <c r="T71" s="296">
        <f>IF('Parade Entries'!$E76="Commercial",'Parade Entries'!U76,"")</f>
        <v>291</v>
      </c>
      <c r="U71" s="296">
        <f>IF('Parade Entries'!$E76="Commercial",'Parade Entries'!V76,"")</f>
        <v>0</v>
      </c>
      <c r="V71" s="296">
        <f>IF('Parade Entries'!$E76="Commercial",'Parade Entries'!T76,"")</f>
        <v>9</v>
      </c>
      <c r="W71" s="297">
        <f>IF('Parade Entries'!$E76="Commercial",'Parade Entries'!X76/100,"")</f>
        <v>0</v>
      </c>
      <c r="X71" s="296">
        <f>IF('Parade Entries'!$E76="Commercial",'Parade Entries'!Z76,"")</f>
        <v>9</v>
      </c>
      <c r="Y71" s="297" t="str">
        <f>IF('Parade Entries'!$E76="Commercial",'Parade Entries'!Y76,"")</f>
        <v/>
      </c>
      <c r="Z71" s="296">
        <f>IF('Parade Entries'!$E76="Commercial",'Parade Entries'!Z76,"")</f>
        <v>9</v>
      </c>
      <c r="AA71" s="297">
        <f>IF('Parade Entries'!$E76="Commercial",'Parade Entries'!AA76,"")</f>
        <v>0.03</v>
      </c>
      <c r="AB71" s="296" t="str">
        <f>IF('Parade Entries'!$E76="Commercial",'Parade Entries'!AB76,"")</f>
        <v>Cori Jahns</v>
      </c>
      <c r="AC71" s="296" t="str">
        <f>IF('Parade Entries'!$E76="Commercial",'Parade Entries'!AC76,"")</f>
        <v>New Site</v>
      </c>
      <c r="AD71" s="296" t="str">
        <f>IF('Parade Entries'!$E76="Commercial",'Parade Entries'!AD76,"")</f>
        <v/>
      </c>
    </row>
    <row r="72" spans="2:30" ht="18" x14ac:dyDescent="0.25">
      <c r="B72" s="156" t="str">
        <f>IF('Parade Entries'!E77="Commercial",'Parade Entries'!B77,"")</f>
        <v/>
      </c>
      <c r="C72" s="250" t="str">
        <f>IF('Parade Entries'!$E77="Commercial",'Parade Entries'!C77,"")</f>
        <v/>
      </c>
      <c r="D72" s="156" t="str">
        <f>IF('Parade Entries'!$E77="Commercial",'Parade Entries'!D77,"")</f>
        <v/>
      </c>
      <c r="E72" s="156" t="str">
        <f>IF('Parade Entries'!$E77="Commercial",'Parade Entries'!E77,"")</f>
        <v/>
      </c>
      <c r="F72" s="156" t="str">
        <f>IF('Parade Entries'!$E77="Commercial",'Parade Entries'!F77,"")</f>
        <v/>
      </c>
      <c r="G72" s="156" t="str">
        <f>IF('Parade Entries'!$E77="Commercial",'Parade Entries'!G77,"")</f>
        <v/>
      </c>
      <c r="H72" s="156" t="str">
        <f>IF('Parade Entries'!$E77="Commercial",'Parade Entries'!H77,"")</f>
        <v/>
      </c>
      <c r="I72" s="156" t="str">
        <f>IF('Parade Entries'!$E77="Commercial",'Parade Entries'!I77,"")</f>
        <v/>
      </c>
      <c r="J72" s="156" t="str">
        <f>IF('Parade Entries'!$E77="Commercial",'Parade Entries'!J77,"")</f>
        <v/>
      </c>
      <c r="K72" s="156" t="str">
        <f>IF('Parade Entries'!$E77="Commercial",'Parade Entries'!K77,"")</f>
        <v/>
      </c>
      <c r="L72" s="156" t="str">
        <f>IF('Parade Entries'!$E77="Commercial",'Parade Entries'!L77,"")</f>
        <v/>
      </c>
      <c r="M72" s="156" t="str">
        <f>IF('Parade Entries'!$E77="Commercial",'Parade Entries'!M77,"")</f>
        <v/>
      </c>
      <c r="N72" s="156" t="str">
        <f>IF('Parade Entries'!$E77="Commercial",'Parade Entries'!N77,"")</f>
        <v/>
      </c>
      <c r="O72" s="156" t="str">
        <f>IF('Parade Entries'!$E77="Commercial",'Parade Entries'!O77,"")</f>
        <v/>
      </c>
      <c r="P72" s="156" t="str">
        <f>IF('Parade Entries'!$E77="Commercial",'Parade Entries'!P77,"")</f>
        <v/>
      </c>
      <c r="Q72" s="156" t="str">
        <f>IF('Parade Entries'!$E77="Commercial",'Parade Entries'!Q77,"")</f>
        <v/>
      </c>
      <c r="R72" s="156" t="str">
        <f>IF('Parade Entries'!$E77="Commercial",'Parade Entries'!R77,"")</f>
        <v/>
      </c>
      <c r="S72" s="296" t="str">
        <f>IF('Parade Entries'!$E77="Commercial",'Parade Entries'!S77,"")</f>
        <v/>
      </c>
      <c r="T72" s="296" t="str">
        <f>IF('Parade Entries'!$E77="Commercial",'Parade Entries'!U77,"")</f>
        <v/>
      </c>
      <c r="U72" s="296" t="str">
        <f>IF('Parade Entries'!$E77="Commercial",'Parade Entries'!V77,"")</f>
        <v/>
      </c>
      <c r="V72" s="296" t="str">
        <f>IF('Parade Entries'!$E77="Commercial",'Parade Entries'!T77,"")</f>
        <v/>
      </c>
      <c r="W72" s="297" t="str">
        <f>IF('Parade Entries'!$E77="Commercial",'Parade Entries'!X77/100,"")</f>
        <v/>
      </c>
      <c r="X72" s="296" t="str">
        <f>IF('Parade Entries'!$E77="Commercial",'Parade Entries'!Z77,"")</f>
        <v/>
      </c>
      <c r="Y72" s="297" t="str">
        <f>IF('Parade Entries'!$E77="Commercial",'Parade Entries'!Y77,"")</f>
        <v/>
      </c>
      <c r="Z72" s="296" t="str">
        <f>IF('Parade Entries'!$E77="Commercial",'Parade Entries'!Z77,"")</f>
        <v/>
      </c>
      <c r="AA72" s="297" t="str">
        <f>IF('Parade Entries'!$E77="Commercial",'Parade Entries'!AA77,"")</f>
        <v/>
      </c>
      <c r="AB72" s="296" t="str">
        <f>IF('Parade Entries'!$E77="Commercial",'Parade Entries'!AB77,"")</f>
        <v/>
      </c>
      <c r="AC72" s="296" t="str">
        <f>IF('Parade Entries'!$E77="Commercial",'Parade Entries'!AC77,"")</f>
        <v/>
      </c>
      <c r="AD72" s="296" t="str">
        <f>IF('Parade Entries'!$E77="Commercial",'Parade Entries'!AD77,"")</f>
        <v/>
      </c>
    </row>
    <row r="73" spans="2:30" ht="18" x14ac:dyDescent="0.25">
      <c r="B73" s="156" t="str">
        <f>IF('Parade Entries'!E78="Commercial",'Parade Entries'!B78,"")</f>
        <v>Timberlake Supportive Living</v>
      </c>
      <c r="C73" s="250">
        <f>IF('Parade Entries'!$E78="Commercial",'Parade Entries'!C78,"")</f>
        <v>46062</v>
      </c>
      <c r="D73" s="156" t="str">
        <f>IF('Parade Entries'!$E78="Commercial",'Parade Entries'!D78,"")</f>
        <v>Paid</v>
      </c>
      <c r="E73" s="156" t="str">
        <f>IF('Parade Entries'!$E78="Commercial",'Parade Entries'!E78,"")</f>
        <v>Commercial</v>
      </c>
      <c r="F73" s="156" t="str">
        <f>IF('Parade Entries'!$E78="Commercial",'Parade Entries'!F78,"")</f>
        <v>Katrina</v>
      </c>
      <c r="G73" s="156" t="str">
        <f>IF('Parade Entries'!$E78="Commercial",'Parade Entries'!G78,"")</f>
        <v>Hairl</v>
      </c>
      <c r="H73" s="156" t="str">
        <f>IF('Parade Entries'!$E78="Commercial",'Parade Entries'!H78,"")</f>
        <v>marketing@timberlakeslf.com</v>
      </c>
      <c r="I73" s="156">
        <f>IF('Parade Entries'!$E78="Commercial",'Parade Entries'!I78,"")</f>
        <v>2173618660</v>
      </c>
      <c r="J73" s="156" t="str">
        <f>IF('Parade Entries'!$E78="Commercial",'Parade Entries'!J78,"")</f>
        <v>Timberlake Supportive Living</v>
      </c>
      <c r="K73" s="156">
        <f>IF('Parade Entries'!$E78="Commercial",'Parade Entries'!K78,"")</f>
        <v>15</v>
      </c>
      <c r="L73" s="156">
        <f>IF('Parade Entries'!$E78="Commercial",'Parade Entries'!L78,"")</f>
        <v>0</v>
      </c>
      <c r="M73" s="156" t="str">
        <f>IF('Parade Entries'!$E78="Commercial",'Parade Entries'!M78,"")</f>
        <v>No</v>
      </c>
      <c r="N73" s="156" t="str">
        <f>IF('Parade Entries'!$E78="Commercial",'Parade Entries'!N78,"")</f>
        <v>No</v>
      </c>
      <c r="O73" s="156">
        <f>IF('Parade Entries'!$E78="Commercial",'Parade Entries'!O78,"")</f>
        <v>2</v>
      </c>
      <c r="P73" s="156">
        <f>IF('Parade Entries'!$E78="Commercial",'Parade Entries'!P78,"")</f>
        <v>1</v>
      </c>
      <c r="Q73" s="156" t="str">
        <f>IF('Parade Entries'!$E78="Commercial",'Parade Entries'!Q78,"")</f>
        <v>langheim - long bed trailer, people ride on
Bailey's - pull behind enclosed trailer for branding</v>
      </c>
      <c r="R73" s="156" t="str">
        <f>IF('Parade Entries'!$E78="Commercial",'Parade Entries'!R78,"")</f>
        <v>Online - Stripe</v>
      </c>
      <c r="S73" s="296">
        <f>IF('Parade Entries'!$E78="Commercial",'Parade Entries'!S78,"")</f>
        <v>300</v>
      </c>
      <c r="T73" s="296">
        <f>IF('Parade Entries'!$E78="Commercial",'Parade Entries'!U78,"")</f>
        <v>291</v>
      </c>
      <c r="U73" s="296">
        <f>IF('Parade Entries'!$E78="Commercial",'Parade Entries'!V78,"")</f>
        <v>0</v>
      </c>
      <c r="V73" s="296">
        <f>IF('Parade Entries'!$E78="Commercial",'Parade Entries'!T78,"")</f>
        <v>9</v>
      </c>
      <c r="W73" s="297">
        <f>IF('Parade Entries'!$E78="Commercial",'Parade Entries'!X78/100,"")</f>
        <v>0</v>
      </c>
      <c r="X73" s="296">
        <f>IF('Parade Entries'!$E78="Commercial",'Parade Entries'!Z78,"")</f>
        <v>9</v>
      </c>
      <c r="Y73" s="297" t="str">
        <f>IF('Parade Entries'!$E78="Commercial",'Parade Entries'!Y78,"")</f>
        <v/>
      </c>
      <c r="Z73" s="296">
        <f>IF('Parade Entries'!$E78="Commercial",'Parade Entries'!Z78,"")</f>
        <v>9</v>
      </c>
      <c r="AA73" s="297">
        <f>IF('Parade Entries'!$E78="Commercial",'Parade Entries'!AA78,"")</f>
        <v>0.03</v>
      </c>
      <c r="AB73" s="296" t="str">
        <f>IF('Parade Entries'!$E78="Commercial",'Parade Entries'!AB78,"")</f>
        <v>Katrina Hairl</v>
      </c>
      <c r="AC73" s="296" t="str">
        <f>IF('Parade Entries'!$E78="Commercial",'Parade Entries'!AC78,"")</f>
        <v>New Site</v>
      </c>
      <c r="AD73" s="296" t="str">
        <f>IF('Parade Entries'!$E78="Commercial",'Parade Entries'!AD78,"")</f>
        <v/>
      </c>
    </row>
    <row r="74" spans="2:30" ht="18" x14ac:dyDescent="0.25">
      <c r="B74" s="156" t="str">
        <f>IF('Parade Entries'!E79="Commercial",'Parade Entries'!B79,"")</f>
        <v>Bailey Family Insurance &amp; Langheim Concrete</v>
      </c>
      <c r="C74" s="250">
        <f>IF('Parade Entries'!$E79="Commercial",'Parade Entries'!C79,"")</f>
        <v>46063</v>
      </c>
      <c r="D74" s="156" t="str">
        <f>IF('Parade Entries'!$E79="Commercial",'Parade Entries'!D79,"")</f>
        <v>Paid</v>
      </c>
      <c r="E74" s="156" t="str">
        <f>IF('Parade Entries'!$E79="Commercial",'Parade Entries'!E79,"")</f>
        <v>Commercial</v>
      </c>
      <c r="F74" s="156" t="str">
        <f>IF('Parade Entries'!$E79="Commercial",'Parade Entries'!F79,"")</f>
        <v xml:space="preserve">Christine </v>
      </c>
      <c r="G74" s="156" t="str">
        <f>IF('Parade Entries'!$E79="Commercial",'Parade Entries'!G79,"")</f>
        <v>Bailey</v>
      </c>
      <c r="H74" s="156" t="str">
        <f>IF('Parade Entries'!$E79="Commercial",'Parade Entries'!H79,"")</f>
        <v>christine@bfi.us</v>
      </c>
      <c r="I74" s="156">
        <f>IF('Parade Entries'!$E79="Commercial",'Parade Entries'!I79,"")</f>
        <v>2173415069</v>
      </c>
      <c r="J74" s="156" t="str">
        <f>IF('Parade Entries'!$E79="Commercial",'Parade Entries'!J79,"")</f>
        <v>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v>
      </c>
      <c r="K74" s="156">
        <f>IF('Parade Entries'!$E79="Commercial",'Parade Entries'!K79,"")</f>
        <v>30</v>
      </c>
      <c r="L74" s="156" t="str">
        <f>IF('Parade Entries'!$E79="Commercial",'Parade Entries'!L79,"")</f>
        <v>Music is Radio on Speaker</v>
      </c>
      <c r="M74" s="156" t="str">
        <f>IF('Parade Entries'!$E79="Commercial",'Parade Entries'!M79,"")</f>
        <v>No</v>
      </c>
      <c r="N74" s="156" t="str">
        <f>IF('Parade Entries'!$E79="Commercial",'Parade Entries'!N79,"")</f>
        <v>Yes</v>
      </c>
      <c r="O74" s="156">
        <f>IF('Parade Entries'!$E79="Commercial",'Parade Entries'!O79,"")</f>
        <v>0</v>
      </c>
      <c r="P74" s="156">
        <f>IF('Parade Entries'!$E79="Commercial",'Parade Entries'!P79,"")</f>
        <v>0</v>
      </c>
      <c r="Q74" s="156">
        <f>IF('Parade Entries'!$E79="Commercial",'Parade Entries'!Q79,"")</f>
        <v>0</v>
      </c>
      <c r="R74" s="156" t="str">
        <f>IF('Parade Entries'!$E79="Commercial",'Parade Entries'!R79,"")</f>
        <v>Online - Stripe</v>
      </c>
      <c r="S74" s="296">
        <f>IF('Parade Entries'!$E79="Commercial",'Parade Entries'!S79,"")</f>
        <v>325</v>
      </c>
      <c r="T74" s="296">
        <f>IF('Parade Entries'!$E79="Commercial",'Parade Entries'!U79,"")</f>
        <v>316</v>
      </c>
      <c r="U74" s="296">
        <f>IF('Parade Entries'!$E79="Commercial",'Parade Entries'!V79,"")</f>
        <v>0</v>
      </c>
      <c r="V74" s="296">
        <f>IF('Parade Entries'!$E79="Commercial",'Parade Entries'!T79,"")</f>
        <v>9.73</v>
      </c>
      <c r="W74" s="297">
        <f>IF('Parade Entries'!$E79="Commercial",'Parade Entries'!X79/100,"")</f>
        <v>0</v>
      </c>
      <c r="X74" s="296">
        <f>IF('Parade Entries'!$E79="Commercial",'Parade Entries'!Z79,"")</f>
        <v>9</v>
      </c>
      <c r="Y74" s="297" t="str">
        <f>IF('Parade Entries'!$E79="Commercial",'Parade Entries'!Y79,"")</f>
        <v/>
      </c>
      <c r="Z74" s="296">
        <f>IF('Parade Entries'!$E79="Commercial",'Parade Entries'!Z79,"")</f>
        <v>9</v>
      </c>
      <c r="AA74" s="297">
        <f>IF('Parade Entries'!$E79="Commercial",'Parade Entries'!AA79,"")</f>
        <v>2.7692307692307693E-2</v>
      </c>
      <c r="AB74" s="296" t="str">
        <f>IF('Parade Entries'!$E79="Commercial",'Parade Entries'!AB79,"")</f>
        <v>Christine  Bailey</v>
      </c>
      <c r="AC74" s="296" t="str">
        <f>IF('Parade Entries'!$E79="Commercial",'Parade Entries'!AC79,"")</f>
        <v>New Site</v>
      </c>
      <c r="AD74" s="296" t="str">
        <f>IF('Parade Entries'!$E79="Commercial",'Parade Entries'!AD79,"")</f>
        <v/>
      </c>
    </row>
    <row r="75" spans="2:30" ht="18" x14ac:dyDescent="0.25">
      <c r="B75" s="156" t="str">
        <f>IF('Parade Entries'!E80="Commercial",'Parade Entries'!B80,"")</f>
        <v/>
      </c>
      <c r="C75" s="250" t="str">
        <f>IF('Parade Entries'!$E80="Commercial",'Parade Entries'!C80,"")</f>
        <v/>
      </c>
      <c r="D75" s="156" t="str">
        <f>IF('Parade Entries'!$E80="Commercial",'Parade Entries'!D80,"")</f>
        <v/>
      </c>
      <c r="E75" s="156" t="str">
        <f>IF('Parade Entries'!$E80="Commercial",'Parade Entries'!E80,"")</f>
        <v/>
      </c>
      <c r="F75" s="156" t="str">
        <f>IF('Parade Entries'!$E80="Commercial",'Parade Entries'!F80,"")</f>
        <v/>
      </c>
      <c r="G75" s="156" t="str">
        <f>IF('Parade Entries'!$E80="Commercial",'Parade Entries'!G80,"")</f>
        <v/>
      </c>
      <c r="H75" s="156" t="str">
        <f>IF('Parade Entries'!$E80="Commercial",'Parade Entries'!H80,"")</f>
        <v/>
      </c>
      <c r="I75" s="156" t="str">
        <f>IF('Parade Entries'!$E80="Commercial",'Parade Entries'!I80,"")</f>
        <v/>
      </c>
      <c r="J75" s="156" t="str">
        <f>IF('Parade Entries'!$E80="Commercial",'Parade Entries'!J80,"")</f>
        <v/>
      </c>
      <c r="K75" s="156" t="str">
        <f>IF('Parade Entries'!$E80="Commercial",'Parade Entries'!K80,"")</f>
        <v/>
      </c>
      <c r="L75" s="156" t="str">
        <f>IF('Parade Entries'!$E80="Commercial",'Parade Entries'!L80,"")</f>
        <v/>
      </c>
      <c r="M75" s="156" t="str">
        <f>IF('Parade Entries'!$E80="Commercial",'Parade Entries'!M80,"")</f>
        <v/>
      </c>
      <c r="N75" s="156" t="str">
        <f>IF('Parade Entries'!$E80="Commercial",'Parade Entries'!N80,"")</f>
        <v/>
      </c>
      <c r="O75" s="156" t="str">
        <f>IF('Parade Entries'!$E80="Commercial",'Parade Entries'!O80,"")</f>
        <v/>
      </c>
      <c r="P75" s="156" t="str">
        <f>IF('Parade Entries'!$E80="Commercial",'Parade Entries'!P80,"")</f>
        <v/>
      </c>
      <c r="Q75" s="156" t="str">
        <f>IF('Parade Entries'!$E80="Commercial",'Parade Entries'!Q80,"")</f>
        <v/>
      </c>
      <c r="R75" s="156" t="str">
        <f>IF('Parade Entries'!$E80="Commercial",'Parade Entries'!R80,"")</f>
        <v/>
      </c>
      <c r="S75" s="296" t="str">
        <f>IF('Parade Entries'!$E80="Commercial",'Parade Entries'!S80,"")</f>
        <v/>
      </c>
      <c r="T75" s="296" t="str">
        <f>IF('Parade Entries'!$E80="Commercial",'Parade Entries'!U80,"")</f>
        <v/>
      </c>
      <c r="U75" s="296" t="str">
        <f>IF('Parade Entries'!$E80="Commercial",'Parade Entries'!V80,"")</f>
        <v/>
      </c>
      <c r="V75" s="296" t="str">
        <f>IF('Parade Entries'!$E80="Commercial",'Parade Entries'!T80,"")</f>
        <v/>
      </c>
      <c r="W75" s="297" t="str">
        <f>IF('Parade Entries'!$E80="Commercial",'Parade Entries'!X80/100,"")</f>
        <v/>
      </c>
      <c r="X75" s="296" t="str">
        <f>IF('Parade Entries'!$E80="Commercial",'Parade Entries'!Z80,"")</f>
        <v/>
      </c>
      <c r="Y75" s="297" t="str">
        <f>IF('Parade Entries'!$E80="Commercial",'Parade Entries'!Y80,"")</f>
        <v/>
      </c>
      <c r="Z75" s="296" t="str">
        <f>IF('Parade Entries'!$E80="Commercial",'Parade Entries'!Z80,"")</f>
        <v/>
      </c>
      <c r="AA75" s="297" t="str">
        <f>IF('Parade Entries'!$E80="Commercial",'Parade Entries'!AA80,"")</f>
        <v/>
      </c>
      <c r="AB75" s="296" t="str">
        <f>IF('Parade Entries'!$E80="Commercial",'Parade Entries'!AB80,"")</f>
        <v/>
      </c>
      <c r="AC75" s="296" t="str">
        <f>IF('Parade Entries'!$E80="Commercial",'Parade Entries'!AC80,"")</f>
        <v/>
      </c>
      <c r="AD75" s="296" t="str">
        <f>IF('Parade Entries'!$E80="Commercial",'Parade Entries'!AD80,"")</f>
        <v/>
      </c>
    </row>
    <row r="76" spans="2:30" ht="18" x14ac:dyDescent="0.25">
      <c r="B76" s="156" t="str">
        <f>IF('Parade Entries'!E81="Commercial",'Parade Entries'!B81,"")</f>
        <v>Nancy's Pizza</v>
      </c>
      <c r="C76" s="250">
        <f>IF('Parade Entries'!$E81="Commercial",'Parade Entries'!C81,"")</f>
        <v>46064</v>
      </c>
      <c r="D76" s="156" t="str">
        <f>IF('Parade Entries'!$E81="Commercial",'Parade Entries'!D81,"")</f>
        <v>Paid</v>
      </c>
      <c r="E76" s="156" t="str">
        <f>IF('Parade Entries'!$E81="Commercial",'Parade Entries'!E81,"")</f>
        <v>Commercial</v>
      </c>
      <c r="F76" s="156" t="str">
        <f>IF('Parade Entries'!$E81="Commercial",'Parade Entries'!F81,"")</f>
        <v>Christa</v>
      </c>
      <c r="G76" s="156" t="str">
        <f>IF('Parade Entries'!$E81="Commercial",'Parade Entries'!G81,"")</f>
        <v>McGraw</v>
      </c>
      <c r="H76" s="156" t="str">
        <f>IF('Parade Entries'!$E81="Commercial",'Parade Entries'!H81,"")</f>
        <v>christa@55development.com</v>
      </c>
      <c r="I76" s="156">
        <f>IF('Parade Entries'!$E81="Commercial",'Parade Entries'!I81,"")</f>
        <v>2178365786</v>
      </c>
      <c r="J76" s="156" t="str">
        <f>IF('Parade Entries'!$E81="Commercial",'Parade Entries'!J81,"")</f>
        <v>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v>
      </c>
      <c r="K76" s="156">
        <f>IF('Parade Entries'!$E81="Commercial",'Parade Entries'!K81,"")</f>
        <v>10</v>
      </c>
      <c r="L76" s="156">
        <f>IF('Parade Entries'!$E81="Commercial",'Parade Entries'!L81,"")</f>
        <v>0</v>
      </c>
      <c r="M76" s="156" t="str">
        <f>IF('Parade Entries'!$E81="Commercial",'Parade Entries'!M81,"")</f>
        <v>No</v>
      </c>
      <c r="N76" s="156" t="str">
        <f>IF('Parade Entries'!$E81="Commercial",'Parade Entries'!N81,"")</f>
        <v>No</v>
      </c>
      <c r="O76" s="156">
        <f>IF('Parade Entries'!$E81="Commercial",'Parade Entries'!O81,"")</f>
        <v>1</v>
      </c>
      <c r="P76" s="156">
        <f>IF('Parade Entries'!$E81="Commercial",'Parade Entries'!P81,"")</f>
        <v>0</v>
      </c>
      <c r="Q76" s="156">
        <f>IF('Parade Entries'!$E81="Commercial",'Parade Entries'!Q81,"")</f>
        <v>0</v>
      </c>
      <c r="R76" s="156">
        <f>IF('Parade Entries'!$E81="Commercial",'Parade Entries'!R81,"")</f>
        <v>0</v>
      </c>
      <c r="S76" s="296">
        <f>IF('Parade Entries'!$E81="Commercial",'Parade Entries'!S81,"")</f>
        <v>300</v>
      </c>
      <c r="T76" s="296">
        <f>IF('Parade Entries'!$E81="Commercial",'Parade Entries'!U81,"")</f>
        <v>291</v>
      </c>
      <c r="U76" s="296">
        <f>IF('Parade Entries'!$E81="Commercial",'Parade Entries'!V81,"")</f>
        <v>0</v>
      </c>
      <c r="V76" s="296">
        <f>IF('Parade Entries'!$E81="Commercial",'Parade Entries'!T81,"")</f>
        <v>9</v>
      </c>
      <c r="W76" s="297">
        <f>IF('Parade Entries'!$E81="Commercial",'Parade Entries'!X81/100,"")</f>
        <v>0</v>
      </c>
      <c r="X76" s="296">
        <f>IF('Parade Entries'!$E81="Commercial",'Parade Entries'!Z81,"")</f>
        <v>9</v>
      </c>
      <c r="Y76" s="297" t="str">
        <f>IF('Parade Entries'!$E81="Commercial",'Parade Entries'!Y81,"")</f>
        <v/>
      </c>
      <c r="Z76" s="296">
        <f>IF('Parade Entries'!$E81="Commercial",'Parade Entries'!Z81,"")</f>
        <v>9</v>
      </c>
      <c r="AA76" s="297">
        <f>IF('Parade Entries'!$E81="Commercial",'Parade Entries'!AA81,"")</f>
        <v>0.03</v>
      </c>
      <c r="AB76" s="296" t="str">
        <f>IF('Parade Entries'!$E81="Commercial",'Parade Entries'!AB81,"")</f>
        <v>Christa McGraw</v>
      </c>
      <c r="AC76" s="296" t="str">
        <f>IF('Parade Entries'!$E81="Commercial",'Parade Entries'!AC81,"")</f>
        <v>New Site</v>
      </c>
      <c r="AD76" s="296" t="str">
        <f>IF('Parade Entries'!$E81="Commercial",'Parade Entries'!AD81,"")</f>
        <v/>
      </c>
    </row>
    <row r="77" spans="2:30" ht="18" x14ac:dyDescent="0.25">
      <c r="B77" s="156" t="str">
        <f>IF('Parade Entries'!E82="Commercial",'Parade Entries'!B82,"")</f>
        <v/>
      </c>
      <c r="C77" s="250" t="str">
        <f>IF('Parade Entries'!$E82="Commercial",'Parade Entries'!C82,"")</f>
        <v/>
      </c>
      <c r="D77" s="156" t="str">
        <f>IF('Parade Entries'!$E82="Commercial",'Parade Entries'!D82,"")</f>
        <v/>
      </c>
      <c r="E77" s="156" t="str">
        <f>IF('Parade Entries'!$E82="Commercial",'Parade Entries'!E82,"")</f>
        <v/>
      </c>
      <c r="F77" s="156" t="str">
        <f>IF('Parade Entries'!$E82="Commercial",'Parade Entries'!F82,"")</f>
        <v/>
      </c>
      <c r="G77" s="156" t="str">
        <f>IF('Parade Entries'!$E82="Commercial",'Parade Entries'!G82,"")</f>
        <v/>
      </c>
      <c r="H77" s="156" t="str">
        <f>IF('Parade Entries'!$E82="Commercial",'Parade Entries'!H82,"")</f>
        <v/>
      </c>
      <c r="I77" s="156" t="str">
        <f>IF('Parade Entries'!$E82="Commercial",'Parade Entries'!I82,"")</f>
        <v/>
      </c>
      <c r="J77" s="156" t="str">
        <f>IF('Parade Entries'!$E82="Commercial",'Parade Entries'!J82,"")</f>
        <v/>
      </c>
      <c r="K77" s="156" t="str">
        <f>IF('Parade Entries'!$E82="Commercial",'Parade Entries'!K82,"")</f>
        <v/>
      </c>
      <c r="L77" s="156" t="str">
        <f>IF('Parade Entries'!$E82="Commercial",'Parade Entries'!L82,"")</f>
        <v/>
      </c>
      <c r="M77" s="156" t="str">
        <f>IF('Parade Entries'!$E82="Commercial",'Parade Entries'!M82,"")</f>
        <v/>
      </c>
      <c r="N77" s="156" t="str">
        <f>IF('Parade Entries'!$E82="Commercial",'Parade Entries'!N82,"")</f>
        <v/>
      </c>
      <c r="O77" s="156" t="str">
        <f>IF('Parade Entries'!$E82="Commercial",'Parade Entries'!O82,"")</f>
        <v/>
      </c>
      <c r="P77" s="156" t="str">
        <f>IF('Parade Entries'!$E82="Commercial",'Parade Entries'!P82,"")</f>
        <v/>
      </c>
      <c r="Q77" s="156" t="str">
        <f>IF('Parade Entries'!$E82="Commercial",'Parade Entries'!Q82,"")</f>
        <v/>
      </c>
      <c r="R77" s="156" t="str">
        <f>IF('Parade Entries'!$E82="Commercial",'Parade Entries'!R82,"")</f>
        <v/>
      </c>
      <c r="S77" s="296" t="str">
        <f>IF('Parade Entries'!$E82="Commercial",'Parade Entries'!S82,"")</f>
        <v/>
      </c>
      <c r="T77" s="296" t="str">
        <f>IF('Parade Entries'!$E82="Commercial",'Parade Entries'!U82,"")</f>
        <v/>
      </c>
      <c r="U77" s="296" t="str">
        <f>IF('Parade Entries'!$E82="Commercial",'Parade Entries'!V82,"")</f>
        <v/>
      </c>
      <c r="V77" s="296" t="str">
        <f>IF('Parade Entries'!$E82="Commercial",'Parade Entries'!T82,"")</f>
        <v/>
      </c>
      <c r="W77" s="297" t="str">
        <f>IF('Parade Entries'!$E82="Commercial",'Parade Entries'!X82/100,"")</f>
        <v/>
      </c>
      <c r="X77" s="296" t="str">
        <f>IF('Parade Entries'!$E82="Commercial",'Parade Entries'!Z82,"")</f>
        <v/>
      </c>
      <c r="Y77" s="297" t="str">
        <f>IF('Parade Entries'!$E82="Commercial",'Parade Entries'!Y82,"")</f>
        <v/>
      </c>
      <c r="Z77" s="296" t="str">
        <f>IF('Parade Entries'!$E82="Commercial",'Parade Entries'!Z82,"")</f>
        <v/>
      </c>
      <c r="AA77" s="297" t="str">
        <f>IF('Parade Entries'!$E82="Commercial",'Parade Entries'!AA82,"")</f>
        <v/>
      </c>
      <c r="AB77" s="296" t="str">
        <f>IF('Parade Entries'!$E82="Commercial",'Parade Entries'!AB82,"")</f>
        <v/>
      </c>
      <c r="AC77" s="296" t="str">
        <f>IF('Parade Entries'!$E82="Commercial",'Parade Entries'!AC82,"")</f>
        <v/>
      </c>
      <c r="AD77" s="296" t="str">
        <f>IF('Parade Entries'!$E82="Commercial",'Parade Entries'!AD82,"")</f>
        <v/>
      </c>
    </row>
    <row r="78" spans="2:30" ht="18" x14ac:dyDescent="0.25">
      <c r="B78" s="156" t="str">
        <f>IF('Parade Entries'!E83="Commercial",'Parade Entries'!B83,"")</f>
        <v/>
      </c>
      <c r="C78" s="250" t="str">
        <f>IF('Parade Entries'!$E83="Commercial",'Parade Entries'!C83,"")</f>
        <v/>
      </c>
      <c r="D78" s="156" t="str">
        <f>IF('Parade Entries'!$E83="Commercial",'Parade Entries'!D83,"")</f>
        <v/>
      </c>
      <c r="E78" s="156" t="str">
        <f>IF('Parade Entries'!$E83="Commercial",'Parade Entries'!E83,"")</f>
        <v/>
      </c>
      <c r="F78" s="156" t="str">
        <f>IF('Parade Entries'!$E83="Commercial",'Parade Entries'!F83,"")</f>
        <v/>
      </c>
      <c r="G78" s="156" t="str">
        <f>IF('Parade Entries'!$E83="Commercial",'Parade Entries'!G83,"")</f>
        <v/>
      </c>
      <c r="H78" s="156" t="str">
        <f>IF('Parade Entries'!$E83="Commercial",'Parade Entries'!H83,"")</f>
        <v/>
      </c>
      <c r="I78" s="156" t="str">
        <f>IF('Parade Entries'!$E83="Commercial",'Parade Entries'!I83,"")</f>
        <v/>
      </c>
      <c r="J78" s="156" t="str">
        <f>IF('Parade Entries'!$E83="Commercial",'Parade Entries'!J83,"")</f>
        <v/>
      </c>
      <c r="K78" s="156" t="str">
        <f>IF('Parade Entries'!$E83="Commercial",'Parade Entries'!K83,"")</f>
        <v/>
      </c>
      <c r="L78" s="156" t="str">
        <f>IF('Parade Entries'!$E83="Commercial",'Parade Entries'!L83,"")</f>
        <v/>
      </c>
      <c r="M78" s="156" t="str">
        <f>IF('Parade Entries'!$E83="Commercial",'Parade Entries'!M83,"")</f>
        <v/>
      </c>
      <c r="N78" s="156" t="str">
        <f>IF('Parade Entries'!$E83="Commercial",'Parade Entries'!N83,"")</f>
        <v/>
      </c>
      <c r="O78" s="156" t="str">
        <f>IF('Parade Entries'!$E83="Commercial",'Parade Entries'!O83,"")</f>
        <v/>
      </c>
      <c r="P78" s="156" t="str">
        <f>IF('Parade Entries'!$E83="Commercial",'Parade Entries'!P83,"")</f>
        <v/>
      </c>
      <c r="Q78" s="156" t="str">
        <f>IF('Parade Entries'!$E83="Commercial",'Parade Entries'!Q83,"")</f>
        <v/>
      </c>
      <c r="R78" s="156" t="str">
        <f>IF('Parade Entries'!$E83="Commercial",'Parade Entries'!R83,"")</f>
        <v/>
      </c>
      <c r="S78" s="296" t="str">
        <f>IF('Parade Entries'!$E83="Commercial",'Parade Entries'!S83,"")</f>
        <v/>
      </c>
      <c r="T78" s="296" t="str">
        <f>IF('Parade Entries'!$E83="Commercial",'Parade Entries'!U83,"")</f>
        <v/>
      </c>
      <c r="U78" s="296" t="str">
        <f>IF('Parade Entries'!$E83="Commercial",'Parade Entries'!V83,"")</f>
        <v/>
      </c>
      <c r="V78" s="296" t="str">
        <f>IF('Parade Entries'!$E83="Commercial",'Parade Entries'!T83,"")</f>
        <v/>
      </c>
      <c r="W78" s="297" t="str">
        <f>IF('Parade Entries'!$E83="Commercial",'Parade Entries'!X83/100,"")</f>
        <v/>
      </c>
      <c r="X78" s="296" t="str">
        <f>IF('Parade Entries'!$E83="Commercial",'Parade Entries'!Z83,"")</f>
        <v/>
      </c>
      <c r="Y78" s="297" t="str">
        <f>IF('Parade Entries'!$E83="Commercial",'Parade Entries'!Y83,"")</f>
        <v/>
      </c>
      <c r="Z78" s="296" t="str">
        <f>IF('Parade Entries'!$E83="Commercial",'Parade Entries'!Z83,"")</f>
        <v/>
      </c>
      <c r="AA78" s="297" t="str">
        <f>IF('Parade Entries'!$E83="Commercial",'Parade Entries'!AA83,"")</f>
        <v/>
      </c>
      <c r="AB78" s="296" t="str">
        <f>IF('Parade Entries'!$E83="Commercial",'Parade Entries'!AB83,"")</f>
        <v/>
      </c>
      <c r="AC78" s="296" t="str">
        <f>IF('Parade Entries'!$E83="Commercial",'Parade Entries'!AC83,"")</f>
        <v/>
      </c>
      <c r="AD78" s="296" t="str">
        <f>IF('Parade Entries'!$E83="Commercial",'Parade Entries'!AD83,"")</f>
        <v/>
      </c>
    </row>
    <row r="79" spans="2:30" ht="18" x14ac:dyDescent="0.25">
      <c r="B79" s="156" t="str">
        <f>IF('Parade Entries'!E84="Commercial",'Parade Entries'!B84,"")</f>
        <v/>
      </c>
      <c r="C79" s="250" t="str">
        <f>IF('Parade Entries'!$E84="Commercial",'Parade Entries'!C84,"")</f>
        <v/>
      </c>
      <c r="D79" s="156" t="str">
        <f>IF('Parade Entries'!$E84="Commercial",'Parade Entries'!D84,"")</f>
        <v/>
      </c>
      <c r="E79" s="156" t="str">
        <f>IF('Parade Entries'!$E84="Commercial",'Parade Entries'!E84,"")</f>
        <v/>
      </c>
      <c r="F79" s="156" t="str">
        <f>IF('Parade Entries'!$E84="Commercial",'Parade Entries'!F84,"")</f>
        <v/>
      </c>
      <c r="G79" s="156" t="str">
        <f>IF('Parade Entries'!$E84="Commercial",'Parade Entries'!G84,"")</f>
        <v/>
      </c>
      <c r="H79" s="156" t="str">
        <f>IF('Parade Entries'!$E84="Commercial",'Parade Entries'!H84,"")</f>
        <v/>
      </c>
      <c r="I79" s="156" t="str">
        <f>IF('Parade Entries'!$E84="Commercial",'Parade Entries'!I84,"")</f>
        <v/>
      </c>
      <c r="J79" s="156" t="str">
        <f>IF('Parade Entries'!$E84="Commercial",'Parade Entries'!J84,"")</f>
        <v/>
      </c>
      <c r="K79" s="156" t="str">
        <f>IF('Parade Entries'!$E84="Commercial",'Parade Entries'!K84,"")</f>
        <v/>
      </c>
      <c r="L79" s="156" t="str">
        <f>IF('Parade Entries'!$E84="Commercial",'Parade Entries'!L84,"")</f>
        <v/>
      </c>
      <c r="M79" s="156" t="str">
        <f>IF('Parade Entries'!$E84="Commercial",'Parade Entries'!M84,"")</f>
        <v/>
      </c>
      <c r="N79" s="156" t="str">
        <f>IF('Parade Entries'!$E84="Commercial",'Parade Entries'!N84,"")</f>
        <v/>
      </c>
      <c r="O79" s="156" t="str">
        <f>IF('Parade Entries'!$E84="Commercial",'Parade Entries'!O84,"")</f>
        <v/>
      </c>
      <c r="P79" s="156" t="str">
        <f>IF('Parade Entries'!$E84="Commercial",'Parade Entries'!P84,"")</f>
        <v/>
      </c>
      <c r="Q79" s="156" t="str">
        <f>IF('Parade Entries'!$E84="Commercial",'Parade Entries'!Q84,"")</f>
        <v/>
      </c>
      <c r="R79" s="156" t="str">
        <f>IF('Parade Entries'!$E84="Commercial",'Parade Entries'!R84,"")</f>
        <v/>
      </c>
      <c r="S79" s="296" t="str">
        <f>IF('Parade Entries'!$E84="Commercial",'Parade Entries'!S84,"")</f>
        <v/>
      </c>
      <c r="T79" s="296" t="str">
        <f>IF('Parade Entries'!$E84="Commercial",'Parade Entries'!U84,"")</f>
        <v/>
      </c>
      <c r="U79" s="296" t="str">
        <f>IF('Parade Entries'!$E84="Commercial",'Parade Entries'!V84,"")</f>
        <v/>
      </c>
      <c r="V79" s="296" t="str">
        <f>IF('Parade Entries'!$E84="Commercial",'Parade Entries'!T84,"")</f>
        <v/>
      </c>
      <c r="W79" s="297" t="str">
        <f>IF('Parade Entries'!$E84="Commercial",'Parade Entries'!X84/100,"")</f>
        <v/>
      </c>
      <c r="X79" s="296" t="str">
        <f>IF('Parade Entries'!$E84="Commercial",'Parade Entries'!Z84,"")</f>
        <v/>
      </c>
      <c r="Y79" s="297" t="str">
        <f>IF('Parade Entries'!$E84="Commercial",'Parade Entries'!Y84,"")</f>
        <v/>
      </c>
      <c r="Z79" s="296" t="str">
        <f>IF('Parade Entries'!$E84="Commercial",'Parade Entries'!Z84,"")</f>
        <v/>
      </c>
      <c r="AA79" s="297" t="str">
        <f>IF('Parade Entries'!$E84="Commercial",'Parade Entries'!AA84,"")</f>
        <v/>
      </c>
      <c r="AB79" s="296" t="str">
        <f>IF('Parade Entries'!$E84="Commercial",'Parade Entries'!AB84,"")</f>
        <v/>
      </c>
      <c r="AC79" s="296" t="str">
        <f>IF('Parade Entries'!$E84="Commercial",'Parade Entries'!AC84,"")</f>
        <v/>
      </c>
      <c r="AD79" s="296" t="str">
        <f>IF('Parade Entries'!$E84="Commercial",'Parade Entries'!AD84,"")</f>
        <v/>
      </c>
    </row>
    <row r="80" spans="2:30" ht="18" x14ac:dyDescent="0.25">
      <c r="B80" s="156" t="str">
        <f>IF('Parade Entries'!E85="Commercial",'Parade Entries'!B85,"")</f>
        <v/>
      </c>
      <c r="C80" s="250" t="str">
        <f>IF('Parade Entries'!$E85="Commercial",'Parade Entries'!C85,"")</f>
        <v/>
      </c>
      <c r="D80" s="156" t="str">
        <f>IF('Parade Entries'!$E85="Commercial",'Parade Entries'!D85,"")</f>
        <v/>
      </c>
      <c r="E80" s="156" t="str">
        <f>IF('Parade Entries'!$E85="Commercial",'Parade Entries'!E85,"")</f>
        <v/>
      </c>
      <c r="F80" s="156" t="str">
        <f>IF('Parade Entries'!$E85="Commercial",'Parade Entries'!F85,"")</f>
        <v/>
      </c>
      <c r="G80" s="156" t="str">
        <f>IF('Parade Entries'!$E85="Commercial",'Parade Entries'!G85,"")</f>
        <v/>
      </c>
      <c r="H80" s="156" t="str">
        <f>IF('Parade Entries'!$E85="Commercial",'Parade Entries'!H85,"")</f>
        <v/>
      </c>
      <c r="I80" s="156" t="str">
        <f>IF('Parade Entries'!$E85="Commercial",'Parade Entries'!I85,"")</f>
        <v/>
      </c>
      <c r="J80" s="156" t="str">
        <f>IF('Parade Entries'!$E85="Commercial",'Parade Entries'!J85,"")</f>
        <v/>
      </c>
      <c r="K80" s="156" t="str">
        <f>IF('Parade Entries'!$E85="Commercial",'Parade Entries'!K85,"")</f>
        <v/>
      </c>
      <c r="L80" s="156" t="str">
        <f>IF('Parade Entries'!$E85="Commercial",'Parade Entries'!L85,"")</f>
        <v/>
      </c>
      <c r="M80" s="156" t="str">
        <f>IF('Parade Entries'!$E85="Commercial",'Parade Entries'!M85,"")</f>
        <v/>
      </c>
      <c r="N80" s="156" t="str">
        <f>IF('Parade Entries'!$E85="Commercial",'Parade Entries'!N85,"")</f>
        <v/>
      </c>
      <c r="O80" s="156" t="str">
        <f>IF('Parade Entries'!$E85="Commercial",'Parade Entries'!O85,"")</f>
        <v/>
      </c>
      <c r="P80" s="156" t="str">
        <f>IF('Parade Entries'!$E85="Commercial",'Parade Entries'!P85,"")</f>
        <v/>
      </c>
      <c r="Q80" s="156" t="str">
        <f>IF('Parade Entries'!$E85="Commercial",'Parade Entries'!Q85,"")</f>
        <v/>
      </c>
      <c r="R80" s="156" t="str">
        <f>IF('Parade Entries'!$E85="Commercial",'Parade Entries'!R85,"")</f>
        <v/>
      </c>
      <c r="S80" s="296" t="str">
        <f>IF('Parade Entries'!$E85="Commercial",'Parade Entries'!S85,"")</f>
        <v/>
      </c>
      <c r="T80" s="296" t="str">
        <f>IF('Parade Entries'!$E85="Commercial",'Parade Entries'!U85,"")</f>
        <v/>
      </c>
      <c r="U80" s="296" t="str">
        <f>IF('Parade Entries'!$E85="Commercial",'Parade Entries'!V85,"")</f>
        <v/>
      </c>
      <c r="V80" s="296" t="str">
        <f>IF('Parade Entries'!$E85="Commercial",'Parade Entries'!T85,"")</f>
        <v/>
      </c>
      <c r="W80" s="297" t="str">
        <f>IF('Parade Entries'!$E85="Commercial",'Parade Entries'!X85/100,"")</f>
        <v/>
      </c>
      <c r="X80" s="296" t="str">
        <f>IF('Parade Entries'!$E85="Commercial",'Parade Entries'!Z85,"")</f>
        <v/>
      </c>
      <c r="Y80" s="297" t="str">
        <f>IF('Parade Entries'!$E85="Commercial",'Parade Entries'!Y85,"")</f>
        <v/>
      </c>
      <c r="Z80" s="296" t="str">
        <f>IF('Parade Entries'!$E85="Commercial",'Parade Entries'!Z85,"")</f>
        <v/>
      </c>
      <c r="AA80" s="297" t="str">
        <f>IF('Parade Entries'!$E85="Commercial",'Parade Entries'!AA85,"")</f>
        <v/>
      </c>
      <c r="AB80" s="296" t="str">
        <f>IF('Parade Entries'!$E85="Commercial",'Parade Entries'!AB85,"")</f>
        <v/>
      </c>
      <c r="AC80" s="296" t="str">
        <f>IF('Parade Entries'!$E85="Commercial",'Parade Entries'!AC85,"")</f>
        <v/>
      </c>
      <c r="AD80" s="296" t="str">
        <f>IF('Parade Entries'!$E85="Commercial",'Parade Entries'!AD85,"")</f>
        <v/>
      </c>
    </row>
    <row r="81" spans="2:30" ht="18" x14ac:dyDescent="0.25">
      <c r="B81" s="156" t="str">
        <f>IF('Parade Entries'!E86="Commercial",'Parade Entries'!B86,"")</f>
        <v>The Penny Bar</v>
      </c>
      <c r="C81" s="250">
        <f>IF('Parade Entries'!$E86="Commercial",'Parade Entries'!C86,"")</f>
        <v>46068</v>
      </c>
      <c r="D81" s="156">
        <f>IF('Parade Entries'!$E86="Commercial",'Parade Entries'!D86,"")</f>
        <v>0</v>
      </c>
      <c r="E81" s="156" t="str">
        <f>IF('Parade Entries'!$E86="Commercial",'Parade Entries'!E86,"")</f>
        <v>Commercial</v>
      </c>
      <c r="F81" s="156" t="str">
        <f>IF('Parade Entries'!$E86="Commercial",'Parade Entries'!F86,"")</f>
        <v>Robyn</v>
      </c>
      <c r="G81" s="156" t="str">
        <f>IF('Parade Entries'!$E86="Commercial",'Parade Entries'!G86,"")</f>
        <v>Dougherty</v>
      </c>
      <c r="H81" s="156" t="str">
        <f>IF('Parade Entries'!$E86="Commercial",'Parade Entries'!H86,"")</f>
        <v>batmom71@live.com</v>
      </c>
      <c r="I81" s="156">
        <f>IF('Parade Entries'!$E86="Commercial",'Parade Entries'!I86,"")</f>
        <v>2175236995</v>
      </c>
      <c r="J81" s="156" t="str">
        <f>IF('Parade Entries'!$E86="Commercial",'Parade Entries'!J86,"")</f>
        <v>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v>
      </c>
      <c r="K81" s="156">
        <f>IF('Parade Entries'!$E86="Commercial",'Parade Entries'!K86,"")</f>
        <v>15</v>
      </c>
      <c r="L81" s="156" t="str">
        <f>IF('Parade Entries'!$E86="Commercial",'Parade Entries'!L86,"")</f>
        <v>First Time in the Parade. This float is paid for and built by the Regulars of th Bar and not the bar itself, to promote their favorite place.</v>
      </c>
      <c r="M81" s="156" t="str">
        <f>IF('Parade Entries'!$E86="Commercial",'Parade Entries'!M86,"")</f>
        <v>Yes</v>
      </c>
      <c r="N81" s="156" t="str">
        <f>IF('Parade Entries'!$E86="Commercial",'Parade Entries'!N86,"")</f>
        <v>Yes</v>
      </c>
      <c r="O81" s="156">
        <f>IF('Parade Entries'!$E86="Commercial",'Parade Entries'!O86,"")</f>
        <v>1</v>
      </c>
      <c r="P81" s="156">
        <f>IF('Parade Entries'!$E86="Commercial",'Parade Entries'!P86,"")</f>
        <v>1</v>
      </c>
      <c r="Q81" s="156" t="str">
        <f>IF('Parade Entries'!$E86="Commercial",'Parade Entries'!Q86,"")</f>
        <v>Truck with 20'Trailer</v>
      </c>
      <c r="R81" s="156" t="str">
        <f>IF('Parade Entries'!$E86="Commercial",'Parade Entries'!R86,"")</f>
        <v>Check</v>
      </c>
      <c r="S81" s="296">
        <f>IF('Parade Entries'!$E86="Commercial",'Parade Entries'!S86,"")</f>
        <v>300</v>
      </c>
      <c r="T81" s="296" t="str">
        <f>IF('Parade Entries'!$E86="Commercial",'Parade Entries'!U86,"")</f>
        <v/>
      </c>
      <c r="U81" s="296">
        <f>IF('Parade Entries'!$E86="Commercial",'Parade Entries'!V86,"")</f>
        <v>0</v>
      </c>
      <c r="V81" s="296">
        <f>IF('Parade Entries'!$E86="Commercial",'Parade Entries'!T86,"")</f>
        <v>0</v>
      </c>
      <c r="W81" s="297">
        <f>IF('Parade Entries'!$E86="Commercial",'Parade Entries'!X86/100,"")</f>
        <v>0</v>
      </c>
      <c r="X81" s="296">
        <f>IF('Parade Entries'!$E86="Commercial",'Parade Entries'!Z86,"")</f>
        <v>0</v>
      </c>
      <c r="Y81" s="297" t="str">
        <f>IF('Parade Entries'!$E86="Commercial",'Parade Entries'!Y86,"")</f>
        <v/>
      </c>
      <c r="Z81" s="296">
        <f>IF('Parade Entries'!$E86="Commercial",'Parade Entries'!Z86,"")</f>
        <v>0</v>
      </c>
      <c r="AA81" s="297">
        <f>IF('Parade Entries'!$E86="Commercial",'Parade Entries'!AA86,"")</f>
        <v>0</v>
      </c>
      <c r="AB81" s="296" t="str">
        <f>IF('Parade Entries'!$E86="Commercial",'Parade Entries'!AB86,"")</f>
        <v>Robyn Dougherty</v>
      </c>
      <c r="AC81" s="296" t="str">
        <f>IF('Parade Entries'!$E86="Commercial",'Parade Entries'!AC86,"")</f>
        <v>New Site</v>
      </c>
      <c r="AD81" s="296">
        <f>IF('Parade Entries'!$E86="Commercial",'Parade Entries'!AD86,"")</f>
        <v>300</v>
      </c>
    </row>
    <row r="82" spans="2:30" ht="18" x14ac:dyDescent="0.25">
      <c r="B82" s="156" t="str">
        <f>IF('Parade Entries'!E87="Commercial",'Parade Entries'!B87,"")</f>
        <v/>
      </c>
      <c r="C82" s="250" t="str">
        <f>IF('Parade Entries'!$E87="Commercial",'Parade Entries'!C87,"")</f>
        <v/>
      </c>
      <c r="D82" s="156" t="str">
        <f>IF('Parade Entries'!$E87="Commercial",'Parade Entries'!D87,"")</f>
        <v/>
      </c>
      <c r="E82" s="156" t="str">
        <f>IF('Parade Entries'!$E87="Commercial",'Parade Entries'!E87,"")</f>
        <v/>
      </c>
      <c r="F82" s="156" t="str">
        <f>IF('Parade Entries'!$E87="Commercial",'Parade Entries'!F87,"")</f>
        <v/>
      </c>
      <c r="G82" s="156" t="str">
        <f>IF('Parade Entries'!$E87="Commercial",'Parade Entries'!G87,"")</f>
        <v/>
      </c>
      <c r="H82" s="156" t="str">
        <f>IF('Parade Entries'!$E87="Commercial",'Parade Entries'!H87,"")</f>
        <v/>
      </c>
      <c r="I82" s="156" t="str">
        <f>IF('Parade Entries'!$E87="Commercial",'Parade Entries'!I87,"")</f>
        <v/>
      </c>
      <c r="J82" s="156" t="str">
        <f>IF('Parade Entries'!$E87="Commercial",'Parade Entries'!J87,"")</f>
        <v/>
      </c>
      <c r="K82" s="156" t="str">
        <f>IF('Parade Entries'!$E87="Commercial",'Parade Entries'!K87,"")</f>
        <v/>
      </c>
      <c r="L82" s="156" t="str">
        <f>IF('Parade Entries'!$E87="Commercial",'Parade Entries'!L87,"")</f>
        <v/>
      </c>
      <c r="M82" s="156" t="str">
        <f>IF('Parade Entries'!$E87="Commercial",'Parade Entries'!M87,"")</f>
        <v/>
      </c>
      <c r="N82" s="156" t="str">
        <f>IF('Parade Entries'!$E87="Commercial",'Parade Entries'!N87,"")</f>
        <v/>
      </c>
      <c r="O82" s="156" t="str">
        <f>IF('Parade Entries'!$E87="Commercial",'Parade Entries'!O87,"")</f>
        <v/>
      </c>
      <c r="P82" s="156" t="str">
        <f>IF('Parade Entries'!$E87="Commercial",'Parade Entries'!P87,"")</f>
        <v/>
      </c>
      <c r="Q82" s="156" t="str">
        <f>IF('Parade Entries'!$E87="Commercial",'Parade Entries'!Q87,"")</f>
        <v/>
      </c>
      <c r="R82" s="156" t="str">
        <f>IF('Parade Entries'!$E87="Commercial",'Parade Entries'!R87,"")</f>
        <v/>
      </c>
      <c r="S82" s="296" t="str">
        <f>IF('Parade Entries'!$E87="Commercial",'Parade Entries'!S87,"")</f>
        <v/>
      </c>
      <c r="T82" s="296" t="str">
        <f>IF('Parade Entries'!$E87="Commercial",'Parade Entries'!U87,"")</f>
        <v/>
      </c>
      <c r="U82" s="296" t="str">
        <f>IF('Parade Entries'!$E87="Commercial",'Parade Entries'!V87,"")</f>
        <v/>
      </c>
      <c r="V82" s="296" t="str">
        <f>IF('Parade Entries'!$E87="Commercial",'Parade Entries'!T87,"")</f>
        <v/>
      </c>
      <c r="W82" s="297" t="str">
        <f>IF('Parade Entries'!$E87="Commercial",'Parade Entries'!X87/100,"")</f>
        <v/>
      </c>
      <c r="X82" s="296" t="str">
        <f>IF('Parade Entries'!$E87="Commercial",'Parade Entries'!Z87,"")</f>
        <v/>
      </c>
      <c r="Y82" s="297" t="str">
        <f>IF('Parade Entries'!$E87="Commercial",'Parade Entries'!Y87,"")</f>
        <v/>
      </c>
      <c r="Z82" s="296" t="str">
        <f>IF('Parade Entries'!$E87="Commercial",'Parade Entries'!Z87,"")</f>
        <v/>
      </c>
      <c r="AA82" s="297" t="str">
        <f>IF('Parade Entries'!$E87="Commercial",'Parade Entries'!AA87,"")</f>
        <v/>
      </c>
      <c r="AB82" s="296" t="str">
        <f>IF('Parade Entries'!$E87="Commercial",'Parade Entries'!AB87,"")</f>
        <v/>
      </c>
      <c r="AC82" s="296" t="str">
        <f>IF('Parade Entries'!$E87="Commercial",'Parade Entries'!AC87,"")</f>
        <v/>
      </c>
      <c r="AD82" s="296" t="str">
        <f>IF('Parade Entries'!$E87="Commercial",'Parade Entries'!AD87,"")</f>
        <v/>
      </c>
    </row>
    <row r="83" spans="2:30" ht="18" x14ac:dyDescent="0.25">
      <c r="B83" s="156" t="str">
        <f>IF('Parade Entries'!E88="Commercial",'Parade Entries'!B88,"")</f>
        <v/>
      </c>
      <c r="C83" s="250" t="str">
        <f>IF('Parade Entries'!$E88="Commercial",'Parade Entries'!C88,"")</f>
        <v/>
      </c>
      <c r="D83" s="156" t="str">
        <f>IF('Parade Entries'!$E88="Commercial",'Parade Entries'!D88,"")</f>
        <v/>
      </c>
      <c r="E83" s="156" t="str">
        <f>IF('Parade Entries'!$E88="Commercial",'Parade Entries'!E88,"")</f>
        <v/>
      </c>
      <c r="F83" s="156" t="str">
        <f>IF('Parade Entries'!$E88="Commercial",'Parade Entries'!F88,"")</f>
        <v/>
      </c>
      <c r="G83" s="156" t="str">
        <f>IF('Parade Entries'!$E88="Commercial",'Parade Entries'!G88,"")</f>
        <v/>
      </c>
      <c r="H83" s="156" t="str">
        <f>IF('Parade Entries'!$E88="Commercial",'Parade Entries'!H88,"")</f>
        <v/>
      </c>
      <c r="I83" s="156" t="str">
        <f>IF('Parade Entries'!$E88="Commercial",'Parade Entries'!I88,"")</f>
        <v/>
      </c>
      <c r="J83" s="156" t="str">
        <f>IF('Parade Entries'!$E88="Commercial",'Parade Entries'!J88,"")</f>
        <v/>
      </c>
      <c r="K83" s="156" t="str">
        <f>IF('Parade Entries'!$E88="Commercial",'Parade Entries'!K88,"")</f>
        <v/>
      </c>
      <c r="L83" s="156" t="str">
        <f>IF('Parade Entries'!$E88="Commercial",'Parade Entries'!L88,"")</f>
        <v/>
      </c>
      <c r="M83" s="156" t="str">
        <f>IF('Parade Entries'!$E88="Commercial",'Parade Entries'!M88,"")</f>
        <v/>
      </c>
      <c r="N83" s="156" t="str">
        <f>IF('Parade Entries'!$E88="Commercial",'Parade Entries'!N88,"")</f>
        <v/>
      </c>
      <c r="O83" s="156" t="str">
        <f>IF('Parade Entries'!$E88="Commercial",'Parade Entries'!O88,"")</f>
        <v/>
      </c>
      <c r="P83" s="156" t="str">
        <f>IF('Parade Entries'!$E88="Commercial",'Parade Entries'!P88,"")</f>
        <v/>
      </c>
      <c r="Q83" s="156" t="str">
        <f>IF('Parade Entries'!$E88="Commercial",'Parade Entries'!Q88,"")</f>
        <v/>
      </c>
      <c r="R83" s="156" t="str">
        <f>IF('Parade Entries'!$E88="Commercial",'Parade Entries'!R88,"")</f>
        <v/>
      </c>
      <c r="S83" s="296" t="str">
        <f>IF('Parade Entries'!$E88="Commercial",'Parade Entries'!S88,"")</f>
        <v/>
      </c>
      <c r="T83" s="296" t="str">
        <f>IF('Parade Entries'!$E88="Commercial",'Parade Entries'!U88,"")</f>
        <v/>
      </c>
      <c r="U83" s="296" t="str">
        <f>IF('Parade Entries'!$E88="Commercial",'Parade Entries'!V88,"")</f>
        <v/>
      </c>
      <c r="V83" s="296" t="str">
        <f>IF('Parade Entries'!$E88="Commercial",'Parade Entries'!T88,"")</f>
        <v/>
      </c>
      <c r="W83" s="297" t="str">
        <f>IF('Parade Entries'!$E88="Commercial",'Parade Entries'!X88/100,"")</f>
        <v/>
      </c>
      <c r="X83" s="296" t="str">
        <f>IF('Parade Entries'!$E88="Commercial",'Parade Entries'!Z88,"")</f>
        <v/>
      </c>
      <c r="Y83" s="297" t="str">
        <f>IF('Parade Entries'!$E88="Commercial",'Parade Entries'!Y88,"")</f>
        <v/>
      </c>
      <c r="Z83" s="296" t="str">
        <f>IF('Parade Entries'!$E88="Commercial",'Parade Entries'!Z88,"")</f>
        <v/>
      </c>
      <c r="AA83" s="297" t="str">
        <f>IF('Parade Entries'!$E88="Commercial",'Parade Entries'!AA88,"")</f>
        <v/>
      </c>
      <c r="AB83" s="296" t="str">
        <f>IF('Parade Entries'!$E88="Commercial",'Parade Entries'!AB88,"")</f>
        <v/>
      </c>
      <c r="AC83" s="296" t="str">
        <f>IF('Parade Entries'!$E88="Commercial",'Parade Entries'!AC88,"")</f>
        <v/>
      </c>
      <c r="AD83" s="296" t="str">
        <f>IF('Parade Entries'!$E88="Commercial",'Parade Entries'!AD88,"")</f>
        <v/>
      </c>
    </row>
    <row r="84" spans="2:30" ht="18" x14ac:dyDescent="0.25">
      <c r="B84" s="156" t="str">
        <f>IF('Parade Entries'!E89="Commercial",'Parade Entries'!B89,"")</f>
        <v>WICS NewsChannel 20/FOX Illinois</v>
      </c>
      <c r="C84" s="250">
        <f>IF('Parade Entries'!$E89="Commercial",'Parade Entries'!C89,"")</f>
        <v>46070</v>
      </c>
      <c r="D84" s="156" t="str">
        <f>IF('Parade Entries'!$E89="Commercial",'Parade Entries'!D89,"")</f>
        <v>PAID</v>
      </c>
      <c r="E84" s="156" t="str">
        <f>IF('Parade Entries'!$E89="Commercial",'Parade Entries'!E89,"")</f>
        <v>Commercial</v>
      </c>
      <c r="F84" s="156" t="str">
        <f>IF('Parade Entries'!$E89="Commercial",'Parade Entries'!F89,"")</f>
        <v>Jeff</v>
      </c>
      <c r="G84" s="156" t="str">
        <f>IF('Parade Entries'!$E89="Commercial",'Parade Entries'!G89,"")</f>
        <v>Kaufman</v>
      </c>
      <c r="H84" s="156" t="str">
        <f>IF('Parade Entries'!$E89="Commercial",'Parade Entries'!H89,"")</f>
        <v>jskaufmann@wics.com</v>
      </c>
      <c r="I84" s="156">
        <f>IF('Parade Entries'!$E89="Commercial",'Parade Entries'!I89,"")</f>
        <v>2177535620</v>
      </c>
      <c r="J84" s="156" t="str">
        <f>IF('Parade Entries'!$E89="Commercial",'Parade Entries'!J89,"")</f>
        <v>NewsChannel 20 and FOX Illinois — working for you, bringing local news and Storm Team weather forecasts to Central Illinois.</v>
      </c>
      <c r="K84" s="156">
        <f>IF('Parade Entries'!$E89="Commercial",'Parade Entries'!K89,"")</f>
        <v>20</v>
      </c>
      <c r="L84" s="156">
        <f>IF('Parade Entries'!$E89="Commercial",'Parade Entries'!L89,"")</f>
        <v>0</v>
      </c>
      <c r="M84" s="156" t="str">
        <f>IF('Parade Entries'!$E89="Commercial",'Parade Entries'!M89,"")</f>
        <v>No</v>
      </c>
      <c r="N84" s="156" t="str">
        <f>IF('Parade Entries'!$E89="Commercial",'Parade Entries'!N89,"")</f>
        <v>No</v>
      </c>
      <c r="O84" s="156">
        <f>IF('Parade Entries'!$E89="Commercial",'Parade Entries'!O89,"")</f>
        <v>2</v>
      </c>
      <c r="P84" s="156">
        <f>IF('Parade Entries'!$E89="Commercial",'Parade Entries'!P89,"")</f>
        <v>0</v>
      </c>
      <c r="Q84" s="156" t="str">
        <f>IF('Parade Entries'!$E89="Commercial",'Parade Entries'!Q89,"")</f>
        <v xml:space="preserve"> 1 satellite van and an SUV.</v>
      </c>
      <c r="R84" s="156" t="str">
        <f>IF('Parade Entries'!$E89="Commercial",'Parade Entries'!R89,"")</f>
        <v>Online - Stripe</v>
      </c>
      <c r="S84" s="296">
        <f>IF('Parade Entries'!$E89="Commercial",'Parade Entries'!S89,"")</f>
        <v>300</v>
      </c>
      <c r="T84" s="296">
        <f>IF('Parade Entries'!$E89="Commercial",'Parade Entries'!U89,"")</f>
        <v>291</v>
      </c>
      <c r="U84" s="296">
        <f>IF('Parade Entries'!$E89="Commercial",'Parade Entries'!V89,"")</f>
        <v>0</v>
      </c>
      <c r="V84" s="296">
        <f>IF('Parade Entries'!$E89="Commercial",'Parade Entries'!T89,"")</f>
        <v>9</v>
      </c>
      <c r="W84" s="297">
        <f>IF('Parade Entries'!$E89="Commercial",'Parade Entries'!X89/100,"")</f>
        <v>0</v>
      </c>
      <c r="X84" s="296">
        <f>IF('Parade Entries'!$E89="Commercial",'Parade Entries'!Z89,"")</f>
        <v>9</v>
      </c>
      <c r="Y84" s="297" t="str">
        <f>IF('Parade Entries'!$E89="Commercial",'Parade Entries'!Y89,"")</f>
        <v/>
      </c>
      <c r="Z84" s="296">
        <f>IF('Parade Entries'!$E89="Commercial",'Parade Entries'!Z89,"")</f>
        <v>9</v>
      </c>
      <c r="AA84" s="297">
        <f>IF('Parade Entries'!$E89="Commercial",'Parade Entries'!AA89,"")</f>
        <v>0.03</v>
      </c>
      <c r="AB84" s="296" t="str">
        <f>IF('Parade Entries'!$E89="Commercial",'Parade Entries'!AB89,"")</f>
        <v>Jeff Kaufman</v>
      </c>
      <c r="AC84" s="296" t="str">
        <f>IF('Parade Entries'!$E89="Commercial",'Parade Entries'!AC89,"")</f>
        <v>New Site</v>
      </c>
      <c r="AD84" s="296" t="str">
        <f>IF('Parade Entries'!$E89="Commercial",'Parade Entries'!AD89,"")</f>
        <v/>
      </c>
    </row>
    <row r="85" spans="2:30" ht="18" x14ac:dyDescent="0.25">
      <c r="B85" s="156" t="str">
        <f>IF('Parade Entries'!E90="Commercial",'Parade Entries'!B90,"")</f>
        <v/>
      </c>
      <c r="C85" s="250" t="str">
        <f>IF('Parade Entries'!$E90="Commercial",'Parade Entries'!C90,"")</f>
        <v/>
      </c>
      <c r="D85" s="156" t="str">
        <f>IF('Parade Entries'!$E90="Commercial",'Parade Entries'!D90,"")</f>
        <v/>
      </c>
      <c r="E85" s="156" t="str">
        <f>IF('Parade Entries'!$E90="Commercial",'Parade Entries'!E90,"")</f>
        <v/>
      </c>
      <c r="F85" s="156" t="str">
        <f>IF('Parade Entries'!$E90="Commercial",'Parade Entries'!F90,"")</f>
        <v/>
      </c>
      <c r="G85" s="156" t="str">
        <f>IF('Parade Entries'!$E90="Commercial",'Parade Entries'!G90,"")</f>
        <v/>
      </c>
      <c r="H85" s="156" t="str">
        <f>IF('Parade Entries'!$E90="Commercial",'Parade Entries'!H90,"")</f>
        <v/>
      </c>
      <c r="I85" s="156" t="str">
        <f>IF('Parade Entries'!$E90="Commercial",'Parade Entries'!I90,"")</f>
        <v/>
      </c>
      <c r="J85" s="156" t="str">
        <f>IF('Parade Entries'!$E90="Commercial",'Parade Entries'!J90,"")</f>
        <v/>
      </c>
      <c r="K85" s="156" t="str">
        <f>IF('Parade Entries'!$E90="Commercial",'Parade Entries'!K90,"")</f>
        <v/>
      </c>
      <c r="L85" s="156" t="str">
        <f>IF('Parade Entries'!$E90="Commercial",'Parade Entries'!L90,"")</f>
        <v/>
      </c>
      <c r="M85" s="156" t="str">
        <f>IF('Parade Entries'!$E90="Commercial",'Parade Entries'!M90,"")</f>
        <v/>
      </c>
      <c r="N85" s="156" t="str">
        <f>IF('Parade Entries'!$E90="Commercial",'Parade Entries'!N90,"")</f>
        <v/>
      </c>
      <c r="O85" s="156" t="str">
        <f>IF('Parade Entries'!$E90="Commercial",'Parade Entries'!O90,"")</f>
        <v/>
      </c>
      <c r="P85" s="156" t="str">
        <f>IF('Parade Entries'!$E90="Commercial",'Parade Entries'!P90,"")</f>
        <v/>
      </c>
      <c r="Q85" s="156" t="str">
        <f>IF('Parade Entries'!$E90="Commercial",'Parade Entries'!Q90,"")</f>
        <v/>
      </c>
      <c r="R85" s="156" t="str">
        <f>IF('Parade Entries'!$E90="Commercial",'Parade Entries'!R90,"")</f>
        <v/>
      </c>
      <c r="S85" s="296" t="str">
        <f>IF('Parade Entries'!$E90="Commercial",'Parade Entries'!S90,"")</f>
        <v/>
      </c>
      <c r="T85" s="296" t="str">
        <f>IF('Parade Entries'!$E90="Commercial",'Parade Entries'!U90,"")</f>
        <v/>
      </c>
      <c r="U85" s="296" t="str">
        <f>IF('Parade Entries'!$E90="Commercial",'Parade Entries'!V90,"")</f>
        <v/>
      </c>
      <c r="V85" s="296" t="str">
        <f>IF('Parade Entries'!$E90="Commercial",'Parade Entries'!T90,"")</f>
        <v/>
      </c>
      <c r="W85" s="297" t="str">
        <f>IF('Parade Entries'!$E90="Commercial",'Parade Entries'!X90/100,"")</f>
        <v/>
      </c>
      <c r="X85" s="296" t="str">
        <f>IF('Parade Entries'!$E90="Commercial",'Parade Entries'!Z90,"")</f>
        <v/>
      </c>
      <c r="Y85" s="297" t="str">
        <f>IF('Parade Entries'!$E90="Commercial",'Parade Entries'!Y90,"")</f>
        <v/>
      </c>
      <c r="Z85" s="296" t="str">
        <f>IF('Parade Entries'!$E90="Commercial",'Parade Entries'!Z90,"")</f>
        <v/>
      </c>
      <c r="AA85" s="297" t="str">
        <f>IF('Parade Entries'!$E90="Commercial",'Parade Entries'!AA90,"")</f>
        <v/>
      </c>
      <c r="AB85" s="296" t="str">
        <f>IF('Parade Entries'!$E90="Commercial",'Parade Entries'!AB90,"")</f>
        <v/>
      </c>
      <c r="AC85" s="296" t="str">
        <f>IF('Parade Entries'!$E90="Commercial",'Parade Entries'!AC90,"")</f>
        <v/>
      </c>
      <c r="AD85" s="296" t="str">
        <f>IF('Parade Entries'!$E90="Commercial",'Parade Entries'!AD90,"")</f>
        <v/>
      </c>
    </row>
    <row r="86" spans="2:30" ht="18" x14ac:dyDescent="0.25">
      <c r="B86" s="156" t="str">
        <f>IF('Parade Entries'!E91="Commercial",'Parade Entries'!B91,"")</f>
        <v/>
      </c>
      <c r="C86" s="250" t="str">
        <f>IF('Parade Entries'!$E91="Commercial",'Parade Entries'!C91,"")</f>
        <v/>
      </c>
      <c r="D86" s="156" t="str">
        <f>IF('Parade Entries'!$E91="Commercial",'Parade Entries'!D91,"")</f>
        <v/>
      </c>
      <c r="E86" s="156" t="str">
        <f>IF('Parade Entries'!$E91="Commercial",'Parade Entries'!E91,"")</f>
        <v/>
      </c>
      <c r="F86" s="156" t="str">
        <f>IF('Parade Entries'!$E91="Commercial",'Parade Entries'!F91,"")</f>
        <v/>
      </c>
      <c r="G86" s="156" t="str">
        <f>IF('Parade Entries'!$E91="Commercial",'Parade Entries'!G91,"")</f>
        <v/>
      </c>
      <c r="H86" s="156" t="str">
        <f>IF('Parade Entries'!$E91="Commercial",'Parade Entries'!H91,"")</f>
        <v/>
      </c>
      <c r="I86" s="156" t="str">
        <f>IF('Parade Entries'!$E91="Commercial",'Parade Entries'!I91,"")</f>
        <v/>
      </c>
      <c r="J86" s="156" t="str">
        <f>IF('Parade Entries'!$E91="Commercial",'Parade Entries'!J91,"")</f>
        <v/>
      </c>
      <c r="K86" s="156" t="str">
        <f>IF('Parade Entries'!$E91="Commercial",'Parade Entries'!K91,"")</f>
        <v/>
      </c>
      <c r="L86" s="156" t="str">
        <f>IF('Parade Entries'!$E91="Commercial",'Parade Entries'!L91,"")</f>
        <v/>
      </c>
      <c r="M86" s="156" t="str">
        <f>IF('Parade Entries'!$E91="Commercial",'Parade Entries'!M91,"")</f>
        <v/>
      </c>
      <c r="N86" s="156" t="str">
        <f>IF('Parade Entries'!$E91="Commercial",'Parade Entries'!N91,"")</f>
        <v/>
      </c>
      <c r="O86" s="156" t="str">
        <f>IF('Parade Entries'!$E91="Commercial",'Parade Entries'!O91,"")</f>
        <v/>
      </c>
      <c r="P86" s="156" t="str">
        <f>IF('Parade Entries'!$E91="Commercial",'Parade Entries'!P91,"")</f>
        <v/>
      </c>
      <c r="Q86" s="156" t="str">
        <f>IF('Parade Entries'!$E91="Commercial",'Parade Entries'!Q91,"")</f>
        <v/>
      </c>
      <c r="R86" s="156" t="str">
        <f>IF('Parade Entries'!$E91="Commercial",'Parade Entries'!R91,"")</f>
        <v/>
      </c>
      <c r="S86" s="296" t="str">
        <f>IF('Parade Entries'!$E91="Commercial",'Parade Entries'!S91,"")</f>
        <v/>
      </c>
      <c r="T86" s="296" t="str">
        <f>IF('Parade Entries'!$E91="Commercial",'Parade Entries'!U91,"")</f>
        <v/>
      </c>
      <c r="U86" s="296" t="str">
        <f>IF('Parade Entries'!$E91="Commercial",'Parade Entries'!V91,"")</f>
        <v/>
      </c>
      <c r="V86" s="296" t="str">
        <f>IF('Parade Entries'!$E91="Commercial",'Parade Entries'!T91,"")</f>
        <v/>
      </c>
      <c r="W86" s="297" t="str">
        <f>IF('Parade Entries'!$E91="Commercial",'Parade Entries'!X91/100,"")</f>
        <v/>
      </c>
      <c r="X86" s="296" t="str">
        <f>IF('Parade Entries'!$E91="Commercial",'Parade Entries'!Z91,"")</f>
        <v/>
      </c>
      <c r="Y86" s="297" t="str">
        <f>IF('Parade Entries'!$E91="Commercial",'Parade Entries'!Y91,"")</f>
        <v/>
      </c>
      <c r="Z86" s="296" t="str">
        <f>IF('Parade Entries'!$E91="Commercial",'Parade Entries'!Z91,"")</f>
        <v/>
      </c>
      <c r="AA86" s="297" t="str">
        <f>IF('Parade Entries'!$E91="Commercial",'Parade Entries'!AA91,"")</f>
        <v/>
      </c>
      <c r="AB86" s="296" t="str">
        <f>IF('Parade Entries'!$E91="Commercial",'Parade Entries'!AB91,"")</f>
        <v/>
      </c>
      <c r="AC86" s="296" t="str">
        <f>IF('Parade Entries'!$E91="Commercial",'Parade Entries'!AC91,"")</f>
        <v/>
      </c>
      <c r="AD86" s="296" t="str">
        <f>IF('Parade Entries'!$E91="Commercial",'Parade Entries'!AD91,"")</f>
        <v/>
      </c>
    </row>
    <row r="87" spans="2:30" ht="18" x14ac:dyDescent="0.25">
      <c r="B87" s="156" t="str">
        <f>IF('Parade Entries'!E92="Commercial",'Parade Entries'!B92,"")</f>
        <v/>
      </c>
      <c r="C87" s="250" t="str">
        <f>IF('Parade Entries'!$E92="Commercial",'Parade Entries'!C92,"")</f>
        <v/>
      </c>
      <c r="D87" s="156" t="str">
        <f>IF('Parade Entries'!$E92="Commercial",'Parade Entries'!D92,"")</f>
        <v/>
      </c>
      <c r="E87" s="156" t="str">
        <f>IF('Parade Entries'!$E92="Commercial",'Parade Entries'!E92,"")</f>
        <v/>
      </c>
      <c r="F87" s="156" t="str">
        <f>IF('Parade Entries'!$E92="Commercial",'Parade Entries'!F92,"")</f>
        <v/>
      </c>
      <c r="G87" s="156" t="str">
        <f>IF('Parade Entries'!$E92="Commercial",'Parade Entries'!G92,"")</f>
        <v/>
      </c>
      <c r="H87" s="156" t="str">
        <f>IF('Parade Entries'!$E92="Commercial",'Parade Entries'!H92,"")</f>
        <v/>
      </c>
      <c r="I87" s="156" t="str">
        <f>IF('Parade Entries'!$E92="Commercial",'Parade Entries'!I92,"")</f>
        <v/>
      </c>
      <c r="J87" s="156" t="str">
        <f>IF('Parade Entries'!$E92="Commercial",'Parade Entries'!J92,"")</f>
        <v/>
      </c>
      <c r="K87" s="156" t="str">
        <f>IF('Parade Entries'!$E92="Commercial",'Parade Entries'!K92,"")</f>
        <v/>
      </c>
      <c r="L87" s="156" t="str">
        <f>IF('Parade Entries'!$E92="Commercial",'Parade Entries'!L92,"")</f>
        <v/>
      </c>
      <c r="M87" s="156" t="str">
        <f>IF('Parade Entries'!$E92="Commercial",'Parade Entries'!M92,"")</f>
        <v/>
      </c>
      <c r="N87" s="156" t="str">
        <f>IF('Parade Entries'!$E92="Commercial",'Parade Entries'!N92,"")</f>
        <v/>
      </c>
      <c r="O87" s="156" t="str">
        <f>IF('Parade Entries'!$E92="Commercial",'Parade Entries'!O92,"")</f>
        <v/>
      </c>
      <c r="P87" s="156" t="str">
        <f>IF('Parade Entries'!$E92="Commercial",'Parade Entries'!P92,"")</f>
        <v/>
      </c>
      <c r="Q87" s="156" t="str">
        <f>IF('Parade Entries'!$E92="Commercial",'Parade Entries'!Q92,"")</f>
        <v/>
      </c>
      <c r="R87" s="156" t="str">
        <f>IF('Parade Entries'!$E92="Commercial",'Parade Entries'!R92,"")</f>
        <v/>
      </c>
      <c r="S87" s="296" t="str">
        <f>IF('Parade Entries'!$E92="Commercial",'Parade Entries'!S92,"")</f>
        <v/>
      </c>
      <c r="T87" s="296" t="str">
        <f>IF('Parade Entries'!$E92="Commercial",'Parade Entries'!U92,"")</f>
        <v/>
      </c>
      <c r="U87" s="296" t="str">
        <f>IF('Parade Entries'!$E92="Commercial",'Parade Entries'!V92,"")</f>
        <v/>
      </c>
      <c r="V87" s="296" t="str">
        <f>IF('Parade Entries'!$E92="Commercial",'Parade Entries'!T92,"")</f>
        <v/>
      </c>
      <c r="W87" s="297" t="str">
        <f>IF('Parade Entries'!$E92="Commercial",'Parade Entries'!X92/100,"")</f>
        <v/>
      </c>
      <c r="X87" s="296" t="str">
        <f>IF('Parade Entries'!$E92="Commercial",'Parade Entries'!Z92,"")</f>
        <v/>
      </c>
      <c r="Y87" s="297" t="str">
        <f>IF('Parade Entries'!$E92="Commercial",'Parade Entries'!Y92,"")</f>
        <v/>
      </c>
      <c r="Z87" s="296" t="str">
        <f>IF('Parade Entries'!$E92="Commercial",'Parade Entries'!Z92,"")</f>
        <v/>
      </c>
      <c r="AA87" s="297" t="str">
        <f>IF('Parade Entries'!$E92="Commercial",'Parade Entries'!AA92,"")</f>
        <v/>
      </c>
      <c r="AB87" s="296" t="str">
        <f>IF('Parade Entries'!$E92="Commercial",'Parade Entries'!AB92,"")</f>
        <v/>
      </c>
      <c r="AC87" s="296" t="str">
        <f>IF('Parade Entries'!$E92="Commercial",'Parade Entries'!AC92,"")</f>
        <v/>
      </c>
      <c r="AD87" s="296" t="str">
        <f>IF('Parade Entries'!$E92="Commercial",'Parade Entries'!AD92,"")</f>
        <v/>
      </c>
    </row>
    <row r="88" spans="2:30" ht="18" x14ac:dyDescent="0.25">
      <c r="B88" s="156" t="str">
        <f>IF('Parade Entries'!E93="Commercial",'Parade Entries'!B93,"")</f>
        <v/>
      </c>
      <c r="C88" s="250" t="str">
        <f>IF('Parade Entries'!$E93="Commercial",'Parade Entries'!C93,"")</f>
        <v/>
      </c>
      <c r="D88" s="156" t="str">
        <f>IF('Parade Entries'!$E93="Commercial",'Parade Entries'!D93,"")</f>
        <v/>
      </c>
      <c r="E88" s="156" t="str">
        <f>IF('Parade Entries'!$E93="Commercial",'Parade Entries'!E93,"")</f>
        <v/>
      </c>
      <c r="F88" s="156" t="str">
        <f>IF('Parade Entries'!$E93="Commercial",'Parade Entries'!F93,"")</f>
        <v/>
      </c>
      <c r="G88" s="156" t="str">
        <f>IF('Parade Entries'!$E93="Commercial",'Parade Entries'!G93,"")</f>
        <v/>
      </c>
      <c r="H88" s="156" t="str">
        <f>IF('Parade Entries'!$E93="Commercial",'Parade Entries'!H93,"")</f>
        <v/>
      </c>
      <c r="I88" s="156" t="str">
        <f>IF('Parade Entries'!$E93="Commercial",'Parade Entries'!I93,"")</f>
        <v/>
      </c>
      <c r="J88" s="156" t="str">
        <f>IF('Parade Entries'!$E93="Commercial",'Parade Entries'!J93,"")</f>
        <v/>
      </c>
      <c r="K88" s="156" t="str">
        <f>IF('Parade Entries'!$E93="Commercial",'Parade Entries'!K93,"")</f>
        <v/>
      </c>
      <c r="L88" s="156" t="str">
        <f>IF('Parade Entries'!$E93="Commercial",'Parade Entries'!L93,"")</f>
        <v/>
      </c>
      <c r="M88" s="156" t="str">
        <f>IF('Parade Entries'!$E93="Commercial",'Parade Entries'!M93,"")</f>
        <v/>
      </c>
      <c r="N88" s="156" t="str">
        <f>IF('Parade Entries'!$E93="Commercial",'Parade Entries'!N93,"")</f>
        <v/>
      </c>
      <c r="O88" s="156" t="str">
        <f>IF('Parade Entries'!$E93="Commercial",'Parade Entries'!O93,"")</f>
        <v/>
      </c>
      <c r="P88" s="156" t="str">
        <f>IF('Parade Entries'!$E93="Commercial",'Parade Entries'!P93,"")</f>
        <v/>
      </c>
      <c r="Q88" s="156" t="str">
        <f>IF('Parade Entries'!$E93="Commercial",'Parade Entries'!Q93,"")</f>
        <v/>
      </c>
      <c r="R88" s="156" t="str">
        <f>IF('Parade Entries'!$E93="Commercial",'Parade Entries'!R93,"")</f>
        <v/>
      </c>
      <c r="S88" s="296" t="str">
        <f>IF('Parade Entries'!$E93="Commercial",'Parade Entries'!S93,"")</f>
        <v/>
      </c>
      <c r="T88" s="296" t="str">
        <f>IF('Parade Entries'!$E93="Commercial",'Parade Entries'!U93,"")</f>
        <v/>
      </c>
      <c r="U88" s="296" t="str">
        <f>IF('Parade Entries'!$E93="Commercial",'Parade Entries'!V93,"")</f>
        <v/>
      </c>
      <c r="V88" s="296" t="str">
        <f>IF('Parade Entries'!$E93="Commercial",'Parade Entries'!T93,"")</f>
        <v/>
      </c>
      <c r="W88" s="297" t="str">
        <f>IF('Parade Entries'!$E93="Commercial",'Parade Entries'!X93/100,"")</f>
        <v/>
      </c>
      <c r="X88" s="296" t="str">
        <f>IF('Parade Entries'!$E93="Commercial",'Parade Entries'!Z93,"")</f>
        <v/>
      </c>
      <c r="Y88" s="297" t="str">
        <f>IF('Parade Entries'!$E93="Commercial",'Parade Entries'!Y93,"")</f>
        <v/>
      </c>
      <c r="Z88" s="296" t="str">
        <f>IF('Parade Entries'!$E93="Commercial",'Parade Entries'!Z93,"")</f>
        <v/>
      </c>
      <c r="AA88" s="297" t="str">
        <f>IF('Parade Entries'!$E93="Commercial",'Parade Entries'!AA93,"")</f>
        <v/>
      </c>
      <c r="AB88" s="296" t="str">
        <f>IF('Parade Entries'!$E93="Commercial",'Parade Entries'!AB93,"")</f>
        <v/>
      </c>
      <c r="AC88" s="296" t="str">
        <f>IF('Parade Entries'!$E93="Commercial",'Parade Entries'!AC93,"")</f>
        <v/>
      </c>
      <c r="AD88" s="296" t="str">
        <f>IF('Parade Entries'!$E93="Commercial",'Parade Entries'!AD93,"")</f>
        <v/>
      </c>
    </row>
    <row r="89" spans="2:30" ht="18" x14ac:dyDescent="0.25">
      <c r="B89" s="156" t="str">
        <f>IF('Parade Entries'!E94="Commercial",'Parade Entries'!B94,"")</f>
        <v/>
      </c>
      <c r="C89" s="250" t="str">
        <f>IF('Parade Entries'!$E94="Commercial",'Parade Entries'!C94,"")</f>
        <v/>
      </c>
      <c r="D89" s="156" t="str">
        <f>IF('Parade Entries'!$E94="Commercial",'Parade Entries'!D94,"")</f>
        <v/>
      </c>
      <c r="E89" s="156" t="str">
        <f>IF('Parade Entries'!$E94="Commercial",'Parade Entries'!E94,"")</f>
        <v/>
      </c>
      <c r="F89" s="156" t="str">
        <f>IF('Parade Entries'!$E94="Commercial",'Parade Entries'!F94,"")</f>
        <v/>
      </c>
      <c r="G89" s="156" t="str">
        <f>IF('Parade Entries'!$E94="Commercial",'Parade Entries'!G94,"")</f>
        <v/>
      </c>
      <c r="H89" s="156" t="str">
        <f>IF('Parade Entries'!$E94="Commercial",'Parade Entries'!H94,"")</f>
        <v/>
      </c>
      <c r="I89" s="156" t="str">
        <f>IF('Parade Entries'!$E94="Commercial",'Parade Entries'!I94,"")</f>
        <v/>
      </c>
      <c r="J89" s="156" t="str">
        <f>IF('Parade Entries'!$E94="Commercial",'Parade Entries'!J94,"")</f>
        <v/>
      </c>
      <c r="K89" s="156" t="str">
        <f>IF('Parade Entries'!$E94="Commercial",'Parade Entries'!K94,"")</f>
        <v/>
      </c>
      <c r="L89" s="156" t="str">
        <f>IF('Parade Entries'!$E94="Commercial",'Parade Entries'!L94,"")</f>
        <v/>
      </c>
      <c r="M89" s="156" t="str">
        <f>IF('Parade Entries'!$E94="Commercial",'Parade Entries'!M94,"")</f>
        <v/>
      </c>
      <c r="N89" s="156" t="str">
        <f>IF('Parade Entries'!$E94="Commercial",'Parade Entries'!N94,"")</f>
        <v/>
      </c>
      <c r="O89" s="156" t="str">
        <f>IF('Parade Entries'!$E94="Commercial",'Parade Entries'!O94,"")</f>
        <v/>
      </c>
      <c r="P89" s="156" t="str">
        <f>IF('Parade Entries'!$E94="Commercial",'Parade Entries'!P94,"")</f>
        <v/>
      </c>
      <c r="Q89" s="156" t="str">
        <f>IF('Parade Entries'!$E94="Commercial",'Parade Entries'!Q94,"")</f>
        <v/>
      </c>
      <c r="R89" s="156" t="str">
        <f>IF('Parade Entries'!$E94="Commercial",'Parade Entries'!R94,"")</f>
        <v/>
      </c>
      <c r="S89" s="296" t="str">
        <f>IF('Parade Entries'!$E94="Commercial",'Parade Entries'!S94,"")</f>
        <v/>
      </c>
      <c r="T89" s="296" t="str">
        <f>IF('Parade Entries'!$E94="Commercial",'Parade Entries'!U94,"")</f>
        <v/>
      </c>
      <c r="U89" s="296" t="str">
        <f>IF('Parade Entries'!$E94="Commercial",'Parade Entries'!V94,"")</f>
        <v/>
      </c>
      <c r="V89" s="296" t="str">
        <f>IF('Parade Entries'!$E94="Commercial",'Parade Entries'!T94,"")</f>
        <v/>
      </c>
      <c r="W89" s="297" t="str">
        <f>IF('Parade Entries'!$E94="Commercial",'Parade Entries'!X94/100,"")</f>
        <v/>
      </c>
      <c r="X89" s="296" t="str">
        <f>IF('Parade Entries'!$E94="Commercial",'Parade Entries'!Z94,"")</f>
        <v/>
      </c>
      <c r="Y89" s="297" t="str">
        <f>IF('Parade Entries'!$E94="Commercial",'Parade Entries'!Y94,"")</f>
        <v/>
      </c>
      <c r="Z89" s="296" t="str">
        <f>IF('Parade Entries'!$E94="Commercial",'Parade Entries'!Z94,"")</f>
        <v/>
      </c>
      <c r="AA89" s="297" t="str">
        <f>IF('Parade Entries'!$E94="Commercial",'Parade Entries'!AA94,"")</f>
        <v/>
      </c>
      <c r="AB89" s="296" t="str">
        <f>IF('Parade Entries'!$E94="Commercial",'Parade Entries'!AB94,"")</f>
        <v/>
      </c>
      <c r="AC89" s="296" t="str">
        <f>IF('Parade Entries'!$E94="Commercial",'Parade Entries'!AC94,"")</f>
        <v/>
      </c>
      <c r="AD89" s="296" t="str">
        <f>IF('Parade Entries'!$E94="Commercial",'Parade Entries'!AD94,"")</f>
        <v/>
      </c>
    </row>
    <row r="90" spans="2:30" ht="18" x14ac:dyDescent="0.25">
      <c r="B90" s="156" t="str">
        <f>IF('Parade Entries'!E95="Commercial",'Parade Entries'!B95,"")</f>
        <v/>
      </c>
      <c r="C90" s="250" t="str">
        <f>IF('Parade Entries'!$E95="Commercial",'Parade Entries'!C95,"")</f>
        <v/>
      </c>
      <c r="D90" s="156" t="str">
        <f>IF('Parade Entries'!$E95="Commercial",'Parade Entries'!D95,"")</f>
        <v/>
      </c>
      <c r="E90" s="156" t="str">
        <f>IF('Parade Entries'!$E95="Commercial",'Parade Entries'!E95,"")</f>
        <v/>
      </c>
      <c r="F90" s="156" t="str">
        <f>IF('Parade Entries'!$E95="Commercial",'Parade Entries'!F95,"")</f>
        <v/>
      </c>
      <c r="G90" s="156" t="str">
        <f>IF('Parade Entries'!$E95="Commercial",'Parade Entries'!G95,"")</f>
        <v/>
      </c>
      <c r="H90" s="156" t="str">
        <f>IF('Parade Entries'!$E95="Commercial",'Parade Entries'!H95,"")</f>
        <v/>
      </c>
      <c r="I90" s="156" t="str">
        <f>IF('Parade Entries'!$E95="Commercial",'Parade Entries'!I95,"")</f>
        <v/>
      </c>
      <c r="J90" s="156" t="str">
        <f>IF('Parade Entries'!$E95="Commercial",'Parade Entries'!J95,"")</f>
        <v/>
      </c>
      <c r="K90" s="156" t="str">
        <f>IF('Parade Entries'!$E95="Commercial",'Parade Entries'!K95,"")</f>
        <v/>
      </c>
      <c r="L90" s="156" t="str">
        <f>IF('Parade Entries'!$E95="Commercial",'Parade Entries'!L95,"")</f>
        <v/>
      </c>
      <c r="M90" s="156" t="str">
        <f>IF('Parade Entries'!$E95="Commercial",'Parade Entries'!M95,"")</f>
        <v/>
      </c>
      <c r="N90" s="156" t="str">
        <f>IF('Parade Entries'!$E95="Commercial",'Parade Entries'!N95,"")</f>
        <v/>
      </c>
      <c r="O90" s="156" t="str">
        <f>IF('Parade Entries'!$E95="Commercial",'Parade Entries'!O95,"")</f>
        <v/>
      </c>
      <c r="P90" s="156" t="str">
        <f>IF('Parade Entries'!$E95="Commercial",'Parade Entries'!P95,"")</f>
        <v/>
      </c>
      <c r="Q90" s="156" t="str">
        <f>IF('Parade Entries'!$E95="Commercial",'Parade Entries'!Q95,"")</f>
        <v/>
      </c>
      <c r="R90" s="156" t="str">
        <f>IF('Parade Entries'!$E95="Commercial",'Parade Entries'!R95,"")</f>
        <v/>
      </c>
      <c r="S90" s="296" t="str">
        <f>IF('Parade Entries'!$E95="Commercial",'Parade Entries'!S95,"")</f>
        <v/>
      </c>
      <c r="T90" s="296" t="str">
        <f>IF('Parade Entries'!$E95="Commercial",'Parade Entries'!U95,"")</f>
        <v/>
      </c>
      <c r="U90" s="296" t="str">
        <f>IF('Parade Entries'!$E95="Commercial",'Parade Entries'!V95,"")</f>
        <v/>
      </c>
      <c r="V90" s="296" t="str">
        <f>IF('Parade Entries'!$E95="Commercial",'Parade Entries'!T95,"")</f>
        <v/>
      </c>
      <c r="W90" s="297" t="str">
        <f>IF('Parade Entries'!$E95="Commercial",'Parade Entries'!X95/100,"")</f>
        <v/>
      </c>
      <c r="X90" s="296" t="str">
        <f>IF('Parade Entries'!$E95="Commercial",'Parade Entries'!Z95,"")</f>
        <v/>
      </c>
      <c r="Y90" s="297" t="str">
        <f>IF('Parade Entries'!$E95="Commercial",'Parade Entries'!Y95,"")</f>
        <v/>
      </c>
      <c r="Z90" s="296" t="str">
        <f>IF('Parade Entries'!$E95="Commercial",'Parade Entries'!Z95,"")</f>
        <v/>
      </c>
      <c r="AA90" s="297" t="str">
        <f>IF('Parade Entries'!$E95="Commercial",'Parade Entries'!AA95,"")</f>
        <v/>
      </c>
      <c r="AB90" s="296" t="str">
        <f>IF('Parade Entries'!$E95="Commercial",'Parade Entries'!AB95,"")</f>
        <v/>
      </c>
      <c r="AC90" s="296" t="str">
        <f>IF('Parade Entries'!$E95="Commercial",'Parade Entries'!AC95,"")</f>
        <v/>
      </c>
      <c r="AD90" s="296" t="str">
        <f>IF('Parade Entries'!$E95="Commercial",'Parade Entries'!AD95,"")</f>
        <v/>
      </c>
    </row>
    <row r="91" spans="2:30" ht="18" x14ac:dyDescent="0.25">
      <c r="B91" s="156" t="str">
        <f>IF('Parade Entries'!E96="Commercial",'Parade Entries'!B96,"")</f>
        <v>Wellman's Lawn Care</v>
      </c>
      <c r="C91" s="250">
        <f>IF('Parade Entries'!$E96="Commercial",'Parade Entries'!C96,"")</f>
        <v>46073</v>
      </c>
      <c r="D91" s="156" t="str">
        <f>IF('Parade Entries'!$E96="Commercial",'Parade Entries'!D96,"")</f>
        <v>PAID</v>
      </c>
      <c r="E91" s="156" t="str">
        <f>IF('Parade Entries'!$E96="Commercial",'Parade Entries'!E96,"")</f>
        <v>Commercial</v>
      </c>
      <c r="F91" s="156" t="str">
        <f>IF('Parade Entries'!$E96="Commercial",'Parade Entries'!F96,"")</f>
        <v>Chris</v>
      </c>
      <c r="G91" s="156" t="str">
        <f>IF('Parade Entries'!$E96="Commercial",'Parade Entries'!G96,"")</f>
        <v>Wellman</v>
      </c>
      <c r="H91" s="156" t="str">
        <f>IF('Parade Entries'!$E96="Commercial",'Parade Entries'!H96,"")</f>
        <v>wellmanlawn@gmail.com</v>
      </c>
      <c r="I91" s="156">
        <f>IF('Parade Entries'!$E96="Commercial",'Parade Entries'!I96,"")</f>
        <v>2174815114</v>
      </c>
      <c r="J91" s="156" t="str">
        <f>IF('Parade Entries'!$E96="Commercial",'Parade Entries'!J96,"")</f>
        <v>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v>
      </c>
      <c r="K91" s="156">
        <f>IF('Parade Entries'!$E96="Commercial",'Parade Entries'!K96,"")</f>
        <v>15</v>
      </c>
      <c r="L91" s="156">
        <f>IF('Parade Entries'!$E96="Commercial",'Parade Entries'!L96,"")</f>
        <v>0</v>
      </c>
      <c r="M91" s="156" t="str">
        <f>IF('Parade Entries'!$E96="Commercial",'Parade Entries'!M96,"")</f>
        <v>No</v>
      </c>
      <c r="N91" s="156" t="str">
        <f>IF('Parade Entries'!$E96="Commercial",'Parade Entries'!N96,"")</f>
        <v>No</v>
      </c>
      <c r="O91" s="156">
        <f>IF('Parade Entries'!$E96="Commercial",'Parade Entries'!O96,"")</f>
        <v>1</v>
      </c>
      <c r="P91" s="156">
        <f>IF('Parade Entries'!$E96="Commercial",'Parade Entries'!P96,"")</f>
        <v>1</v>
      </c>
      <c r="Q91" s="156" t="str">
        <f>IF('Parade Entries'!$E96="Commercial",'Parade Entries'!Q96,"")</f>
        <v>Truck with 20Ft Trailer and mowers</v>
      </c>
      <c r="R91" s="156" t="str">
        <f>IF('Parade Entries'!$E96="Commercial",'Parade Entries'!R96,"")</f>
        <v>Online - Stripe</v>
      </c>
      <c r="S91" s="296">
        <f>IF('Parade Entries'!$E96="Commercial",'Parade Entries'!S96,"")</f>
        <v>300</v>
      </c>
      <c r="T91" s="296">
        <f>IF('Parade Entries'!$E96="Commercial",'Parade Entries'!U96,"")</f>
        <v>291</v>
      </c>
      <c r="U91" s="296">
        <f>IF('Parade Entries'!$E96="Commercial",'Parade Entries'!V96,"")</f>
        <v>0</v>
      </c>
      <c r="V91" s="296">
        <f>IF('Parade Entries'!$E96="Commercial",'Parade Entries'!T96,"")</f>
        <v>9</v>
      </c>
      <c r="W91" s="297">
        <f>IF('Parade Entries'!$E96="Commercial",'Parade Entries'!X96/100,"")</f>
        <v>0</v>
      </c>
      <c r="X91" s="296">
        <f>IF('Parade Entries'!$E96="Commercial",'Parade Entries'!Z96,"")</f>
        <v>9</v>
      </c>
      <c r="Y91" s="297" t="str">
        <f>IF('Parade Entries'!$E96="Commercial",'Parade Entries'!Y96,"")</f>
        <v/>
      </c>
      <c r="Z91" s="296">
        <f>IF('Parade Entries'!$E96="Commercial",'Parade Entries'!Z96,"")</f>
        <v>9</v>
      </c>
      <c r="AA91" s="297">
        <f>IF('Parade Entries'!$E96="Commercial",'Parade Entries'!AA96,"")</f>
        <v>0.03</v>
      </c>
      <c r="AB91" s="296" t="str">
        <f>IF('Parade Entries'!$E96="Commercial",'Parade Entries'!AB96,"")</f>
        <v>Chris Wellman</v>
      </c>
      <c r="AC91" s="296" t="str">
        <f>IF('Parade Entries'!$E96="Commercial",'Parade Entries'!AC96,"")</f>
        <v>New Site</v>
      </c>
      <c r="AD91" s="296">
        <f>IF('Parade Entries'!$E96="Commercial",'Parade Entries'!AD96,"")</f>
        <v>0</v>
      </c>
    </row>
    <row r="92" spans="2:30" ht="18" x14ac:dyDescent="0.25">
      <c r="B92" s="156" t="str">
        <f>IF('Parade Entries'!E97="Commercial",'Parade Entries'!B97,"")</f>
        <v/>
      </c>
      <c r="C92" s="250" t="str">
        <f>IF('Parade Entries'!$E97="Commercial",'Parade Entries'!C97,"")</f>
        <v/>
      </c>
      <c r="D92" s="156" t="str">
        <f>IF('Parade Entries'!$E97="Commercial",'Parade Entries'!D97,"")</f>
        <v/>
      </c>
      <c r="E92" s="156" t="str">
        <f>IF('Parade Entries'!$E97="Commercial",'Parade Entries'!E97,"")</f>
        <v/>
      </c>
      <c r="F92" s="156" t="str">
        <f>IF('Parade Entries'!$E97="Commercial",'Parade Entries'!F97,"")</f>
        <v/>
      </c>
      <c r="G92" s="156" t="str">
        <f>IF('Parade Entries'!$E97="Commercial",'Parade Entries'!G97,"")</f>
        <v/>
      </c>
      <c r="H92" s="156" t="str">
        <f>IF('Parade Entries'!$E97="Commercial",'Parade Entries'!H97,"")</f>
        <v/>
      </c>
      <c r="I92" s="156" t="str">
        <f>IF('Parade Entries'!$E97="Commercial",'Parade Entries'!I97,"")</f>
        <v/>
      </c>
      <c r="J92" s="156" t="str">
        <f>IF('Parade Entries'!$E97="Commercial",'Parade Entries'!J97,"")</f>
        <v/>
      </c>
      <c r="K92" s="156" t="str">
        <f>IF('Parade Entries'!$E97="Commercial",'Parade Entries'!K97,"")</f>
        <v/>
      </c>
      <c r="L92" s="156" t="str">
        <f>IF('Parade Entries'!$E97="Commercial",'Parade Entries'!L97,"")</f>
        <v/>
      </c>
      <c r="M92" s="156" t="str">
        <f>IF('Parade Entries'!$E97="Commercial",'Parade Entries'!M97,"")</f>
        <v/>
      </c>
      <c r="N92" s="156" t="str">
        <f>IF('Parade Entries'!$E97="Commercial",'Parade Entries'!N97,"")</f>
        <v/>
      </c>
      <c r="O92" s="156" t="str">
        <f>IF('Parade Entries'!$E97="Commercial",'Parade Entries'!O97,"")</f>
        <v/>
      </c>
      <c r="P92" s="156" t="str">
        <f>IF('Parade Entries'!$E97="Commercial",'Parade Entries'!P97,"")</f>
        <v/>
      </c>
      <c r="Q92" s="156" t="str">
        <f>IF('Parade Entries'!$E97="Commercial",'Parade Entries'!Q97,"")</f>
        <v/>
      </c>
      <c r="R92" s="156" t="str">
        <f>IF('Parade Entries'!$E97="Commercial",'Parade Entries'!R97,"")</f>
        <v/>
      </c>
      <c r="S92" s="296" t="str">
        <f>IF('Parade Entries'!$E97="Commercial",'Parade Entries'!S97,"")</f>
        <v/>
      </c>
      <c r="T92" s="296" t="str">
        <f>IF('Parade Entries'!$E97="Commercial",'Parade Entries'!U97,"")</f>
        <v/>
      </c>
      <c r="U92" s="296" t="str">
        <f>IF('Parade Entries'!$E97="Commercial",'Parade Entries'!V97,"")</f>
        <v/>
      </c>
      <c r="V92" s="296" t="str">
        <f>IF('Parade Entries'!$E97="Commercial",'Parade Entries'!T97,"")</f>
        <v/>
      </c>
      <c r="W92" s="297" t="str">
        <f>IF('Parade Entries'!$E97="Commercial",'Parade Entries'!X97/100,"")</f>
        <v/>
      </c>
      <c r="X92" s="296" t="str">
        <f>IF('Parade Entries'!$E97="Commercial",'Parade Entries'!Z97,"")</f>
        <v/>
      </c>
      <c r="Y92" s="297" t="str">
        <f>IF('Parade Entries'!$E97="Commercial",'Parade Entries'!Y97,"")</f>
        <v/>
      </c>
      <c r="Z92" s="296" t="str">
        <f>IF('Parade Entries'!$E97="Commercial",'Parade Entries'!Z97,"")</f>
        <v/>
      </c>
      <c r="AA92" s="297" t="str">
        <f>IF('Parade Entries'!$E97="Commercial",'Parade Entries'!AA97,"")</f>
        <v/>
      </c>
      <c r="AB92" s="296" t="str">
        <f>IF('Parade Entries'!$E97="Commercial",'Parade Entries'!AB97,"")</f>
        <v/>
      </c>
      <c r="AC92" s="296" t="str">
        <f>IF('Parade Entries'!$E97="Commercial",'Parade Entries'!AC97,"")</f>
        <v/>
      </c>
      <c r="AD92" s="296" t="str">
        <f>IF('Parade Entries'!$E97="Commercial",'Parade Entries'!AD97,"")</f>
        <v/>
      </c>
    </row>
    <row r="93" spans="2:30" ht="18" x14ac:dyDescent="0.25">
      <c r="B93" s="156" t="str">
        <f>IF('Parade Entries'!E98="Commercial",'Parade Entries'!B98,"")</f>
        <v>Mr McCarthy Home Solutions</v>
      </c>
      <c r="C93" s="250">
        <f>IF('Parade Entries'!$E98="Commercial",'Parade Entries'!C98,"")</f>
        <v>46074</v>
      </c>
      <c r="D93" s="156" t="str">
        <f>IF('Parade Entries'!$E98="Commercial",'Parade Entries'!D98,"")</f>
        <v>PAID</v>
      </c>
      <c r="E93" s="156" t="str">
        <f>IF('Parade Entries'!$E98="Commercial",'Parade Entries'!E98,"")</f>
        <v>Commercial</v>
      </c>
      <c r="F93" s="156" t="str">
        <f>IF('Parade Entries'!$E98="Commercial",'Parade Entries'!F98,"")</f>
        <v>Mike</v>
      </c>
      <c r="G93" s="156" t="str">
        <f>IF('Parade Entries'!$E98="Commercial",'Parade Entries'!G98,"")</f>
        <v>McCarthy</v>
      </c>
      <c r="H93" s="156" t="str">
        <f>IF('Parade Entries'!$E98="Commercial",'Parade Entries'!H98,"")</f>
        <v>mrmhs2022@gmail.com</v>
      </c>
      <c r="I93" s="156">
        <f>IF('Parade Entries'!$E98="Commercial",'Parade Entries'!I98,"")</f>
        <v>2178010985</v>
      </c>
      <c r="J93" s="156" t="str">
        <f>IF('Parade Entries'!$E98="Commercial",'Parade Entries'!J98,"")</f>
        <v>Mr McCarthy Home Solutions is your local general contractor helping with all your home projects. Whether it’s custom decks, home remodels, or whole house builds. Mr McCarthy Home Solutions works with you through your whole experience to get your project completed.</v>
      </c>
      <c r="K93" s="156">
        <f>IF('Parade Entries'!$E98="Commercial",'Parade Entries'!K98,"")</f>
        <v>10</v>
      </c>
      <c r="L93" s="156" t="str">
        <f>IF('Parade Entries'!$E98="Commercial",'Parade Entries'!L98,"")</f>
        <v>Music with by Irish Folk music</v>
      </c>
      <c r="M93" s="156" t="str">
        <f>IF('Parade Entries'!$E98="Commercial",'Parade Entries'!M98,"")</f>
        <v>No</v>
      </c>
      <c r="N93" s="156" t="str">
        <f>IF('Parade Entries'!$E98="Commercial",'Parade Entries'!N98,"")</f>
        <v>Yes</v>
      </c>
      <c r="O93" s="156">
        <f>IF('Parade Entries'!$E98="Commercial",'Parade Entries'!O98,"")</f>
        <v>1</v>
      </c>
      <c r="P93" s="156">
        <f>IF('Parade Entries'!$E98="Commercial",'Parade Entries'!P98,"")</f>
        <v>0</v>
      </c>
      <c r="Q93" s="156" t="str">
        <f>IF('Parade Entries'!$E98="Commercial",'Parade Entries'!Q98,"")</f>
        <v>Blue Chevy Silverado 2500</v>
      </c>
      <c r="R93" s="156" t="str">
        <f>IF('Parade Entries'!$E98="Commercial",'Parade Entries'!R98,"")</f>
        <v>Online - Stripe</v>
      </c>
      <c r="S93" s="296">
        <f>IF('Parade Entries'!$E98="Commercial",'Parade Entries'!S98,"")</f>
        <v>300</v>
      </c>
      <c r="T93" s="296">
        <f>IF('Parade Entries'!$E98="Commercial",'Parade Entries'!U98,"")</f>
        <v>291</v>
      </c>
      <c r="U93" s="296">
        <f>IF('Parade Entries'!$E98="Commercial",'Parade Entries'!V98,"")</f>
        <v>0</v>
      </c>
      <c r="V93" s="296">
        <f>IF('Parade Entries'!$E98="Commercial",'Parade Entries'!T98,"")</f>
        <v>9</v>
      </c>
      <c r="W93" s="297">
        <f>IF('Parade Entries'!$E98="Commercial",'Parade Entries'!X98/100,"")</f>
        <v>0</v>
      </c>
      <c r="X93" s="296">
        <f>IF('Parade Entries'!$E98="Commercial",'Parade Entries'!Z98,"")</f>
        <v>9</v>
      </c>
      <c r="Y93" s="297" t="str">
        <f>IF('Parade Entries'!$E98="Commercial",'Parade Entries'!Y98,"")</f>
        <v/>
      </c>
      <c r="Z93" s="296">
        <f>IF('Parade Entries'!$E98="Commercial",'Parade Entries'!Z98,"")</f>
        <v>9</v>
      </c>
      <c r="AA93" s="297">
        <f>IF('Parade Entries'!$E98="Commercial",'Parade Entries'!AA98,"")</f>
        <v>0.03</v>
      </c>
      <c r="AB93" s="296" t="str">
        <f>IF('Parade Entries'!$E98="Commercial",'Parade Entries'!AB98,"")</f>
        <v>Mike McCarthy</v>
      </c>
      <c r="AC93" s="296" t="str">
        <f>IF('Parade Entries'!$E98="Commercial",'Parade Entries'!AC98,"")</f>
        <v>New Site</v>
      </c>
      <c r="AD93" s="296">
        <f>IF('Parade Entries'!$E98="Commercial",'Parade Entries'!AD98,"")</f>
        <v>0</v>
      </c>
    </row>
    <row r="94" spans="2:30" ht="18" x14ac:dyDescent="0.25">
      <c r="B94" s="156" t="str">
        <f>IF('Parade Entries'!E99="Commercial",'Parade Entries'!B99,"")</f>
        <v/>
      </c>
      <c r="C94" s="250" t="str">
        <f>IF('Parade Entries'!$E99="Commercial",'Parade Entries'!C99,"")</f>
        <v/>
      </c>
      <c r="D94" s="156" t="str">
        <f>IF('Parade Entries'!$E99="Commercial",'Parade Entries'!D99,"")</f>
        <v/>
      </c>
      <c r="E94" s="156" t="str">
        <f>IF('Parade Entries'!$E99="Commercial",'Parade Entries'!E99,"")</f>
        <v/>
      </c>
      <c r="F94" s="156" t="str">
        <f>IF('Parade Entries'!$E99="Commercial",'Parade Entries'!F99,"")</f>
        <v/>
      </c>
      <c r="G94" s="156" t="str">
        <f>IF('Parade Entries'!$E99="Commercial",'Parade Entries'!G99,"")</f>
        <v/>
      </c>
      <c r="H94" s="156" t="str">
        <f>IF('Parade Entries'!$E99="Commercial",'Parade Entries'!H99,"")</f>
        <v/>
      </c>
      <c r="I94" s="156" t="str">
        <f>IF('Parade Entries'!$E99="Commercial",'Parade Entries'!I99,"")</f>
        <v/>
      </c>
      <c r="J94" s="156" t="str">
        <f>IF('Parade Entries'!$E99="Commercial",'Parade Entries'!J99,"")</f>
        <v/>
      </c>
      <c r="K94" s="156" t="str">
        <f>IF('Parade Entries'!$E99="Commercial",'Parade Entries'!K99,"")</f>
        <v/>
      </c>
      <c r="L94" s="156" t="str">
        <f>IF('Parade Entries'!$E99="Commercial",'Parade Entries'!L99,"")</f>
        <v/>
      </c>
      <c r="M94" s="156" t="str">
        <f>IF('Parade Entries'!$E99="Commercial",'Parade Entries'!M99,"")</f>
        <v/>
      </c>
      <c r="N94" s="156" t="str">
        <f>IF('Parade Entries'!$E99="Commercial",'Parade Entries'!N99,"")</f>
        <v/>
      </c>
      <c r="O94" s="156" t="str">
        <f>IF('Parade Entries'!$E99="Commercial",'Parade Entries'!O99,"")</f>
        <v/>
      </c>
      <c r="P94" s="156" t="str">
        <f>IF('Parade Entries'!$E99="Commercial",'Parade Entries'!P99,"")</f>
        <v/>
      </c>
      <c r="Q94" s="156" t="str">
        <f>IF('Parade Entries'!$E99="Commercial",'Parade Entries'!Q99,"")</f>
        <v/>
      </c>
      <c r="R94" s="156" t="str">
        <f>IF('Parade Entries'!$E99="Commercial",'Parade Entries'!R99,"")</f>
        <v/>
      </c>
      <c r="S94" s="296" t="str">
        <f>IF('Parade Entries'!$E99="Commercial",'Parade Entries'!S99,"")</f>
        <v/>
      </c>
      <c r="T94" s="296" t="str">
        <f>IF('Parade Entries'!$E99="Commercial",'Parade Entries'!U99,"")</f>
        <v/>
      </c>
      <c r="U94" s="296" t="str">
        <f>IF('Parade Entries'!$E99="Commercial",'Parade Entries'!V99,"")</f>
        <v/>
      </c>
      <c r="V94" s="296" t="str">
        <f>IF('Parade Entries'!$E99="Commercial",'Parade Entries'!T99,"")</f>
        <v/>
      </c>
      <c r="W94" s="297" t="str">
        <f>IF('Parade Entries'!$E99="Commercial",'Parade Entries'!X99/100,"")</f>
        <v/>
      </c>
      <c r="X94" s="296" t="str">
        <f>IF('Parade Entries'!$E99="Commercial",'Parade Entries'!Z99,"")</f>
        <v/>
      </c>
      <c r="Y94" s="297" t="str">
        <f>IF('Parade Entries'!$E99="Commercial",'Parade Entries'!Y99,"")</f>
        <v/>
      </c>
      <c r="Z94" s="296" t="str">
        <f>IF('Parade Entries'!$E99="Commercial",'Parade Entries'!Z99,"")</f>
        <v/>
      </c>
      <c r="AA94" s="297" t="str">
        <f>IF('Parade Entries'!$E99="Commercial",'Parade Entries'!AA99,"")</f>
        <v/>
      </c>
      <c r="AB94" s="296" t="str">
        <f>IF('Parade Entries'!$E99="Commercial",'Parade Entries'!AB99,"")</f>
        <v/>
      </c>
      <c r="AC94" s="296" t="str">
        <f>IF('Parade Entries'!$E99="Commercial",'Parade Entries'!AC99,"")</f>
        <v/>
      </c>
      <c r="AD94" s="296" t="str">
        <f>IF('Parade Entries'!$E99="Commercial",'Parade Entries'!AD99,"")</f>
        <v/>
      </c>
    </row>
    <row r="95" spans="2:30" ht="18" x14ac:dyDescent="0.25">
      <c r="B95" s="156" t="str">
        <f>IF('Parade Entries'!E100="Commercial",'Parade Entries'!B100,"")</f>
        <v/>
      </c>
      <c r="C95" s="250" t="str">
        <f>IF('Parade Entries'!$E100="Commercial",'Parade Entries'!C100,"")</f>
        <v/>
      </c>
      <c r="D95" s="156" t="str">
        <f>IF('Parade Entries'!$E100="Commercial",'Parade Entries'!D100,"")</f>
        <v/>
      </c>
      <c r="E95" s="156" t="str">
        <f>IF('Parade Entries'!$E100="Commercial",'Parade Entries'!E100,"")</f>
        <v/>
      </c>
      <c r="F95" s="156" t="str">
        <f>IF('Parade Entries'!$E100="Commercial",'Parade Entries'!F100,"")</f>
        <v/>
      </c>
      <c r="G95" s="156" t="str">
        <f>IF('Parade Entries'!$E100="Commercial",'Parade Entries'!G100,"")</f>
        <v/>
      </c>
      <c r="H95" s="156" t="str">
        <f>IF('Parade Entries'!$E100="Commercial",'Parade Entries'!H100,"")</f>
        <v/>
      </c>
      <c r="I95" s="156" t="str">
        <f>IF('Parade Entries'!$E100="Commercial",'Parade Entries'!I100,"")</f>
        <v/>
      </c>
      <c r="J95" s="156" t="str">
        <f>IF('Parade Entries'!$E100="Commercial",'Parade Entries'!J100,"")</f>
        <v/>
      </c>
      <c r="K95" s="156" t="str">
        <f>IF('Parade Entries'!$E100="Commercial",'Parade Entries'!K100,"")</f>
        <v/>
      </c>
      <c r="L95" s="156" t="str">
        <f>IF('Parade Entries'!$E100="Commercial",'Parade Entries'!L100,"")</f>
        <v/>
      </c>
      <c r="M95" s="156" t="str">
        <f>IF('Parade Entries'!$E100="Commercial",'Parade Entries'!M100,"")</f>
        <v/>
      </c>
      <c r="N95" s="156" t="str">
        <f>IF('Parade Entries'!$E100="Commercial",'Parade Entries'!N100,"")</f>
        <v/>
      </c>
      <c r="O95" s="156" t="str">
        <f>IF('Parade Entries'!$E100="Commercial",'Parade Entries'!O100,"")</f>
        <v/>
      </c>
      <c r="P95" s="156" t="str">
        <f>IF('Parade Entries'!$E100="Commercial",'Parade Entries'!P100,"")</f>
        <v/>
      </c>
      <c r="Q95" s="156" t="str">
        <f>IF('Parade Entries'!$E100="Commercial",'Parade Entries'!Q100,"")</f>
        <v/>
      </c>
      <c r="R95" s="156" t="str">
        <f>IF('Parade Entries'!$E100="Commercial",'Parade Entries'!R100,"")</f>
        <v/>
      </c>
      <c r="S95" s="296" t="str">
        <f>IF('Parade Entries'!$E100="Commercial",'Parade Entries'!S100,"")</f>
        <v/>
      </c>
      <c r="T95" s="296" t="str">
        <f>IF('Parade Entries'!$E100="Commercial",'Parade Entries'!U100,"")</f>
        <v/>
      </c>
      <c r="U95" s="296" t="str">
        <f>IF('Parade Entries'!$E100="Commercial",'Parade Entries'!V100,"")</f>
        <v/>
      </c>
      <c r="V95" s="296" t="str">
        <f>IF('Parade Entries'!$E100="Commercial",'Parade Entries'!T100,"")</f>
        <v/>
      </c>
      <c r="W95" s="297" t="str">
        <f>IF('Parade Entries'!$E100="Commercial",'Parade Entries'!X100/100,"")</f>
        <v/>
      </c>
      <c r="X95" s="296" t="str">
        <f>IF('Parade Entries'!$E100="Commercial",'Parade Entries'!Z100,"")</f>
        <v/>
      </c>
      <c r="Y95" s="297" t="str">
        <f>IF('Parade Entries'!$E100="Commercial",'Parade Entries'!Y100,"")</f>
        <v/>
      </c>
      <c r="Z95" s="296" t="str">
        <f>IF('Parade Entries'!$E100="Commercial",'Parade Entries'!Z100,"")</f>
        <v/>
      </c>
      <c r="AA95" s="297" t="str">
        <f>IF('Parade Entries'!$E100="Commercial",'Parade Entries'!AA100,"")</f>
        <v/>
      </c>
      <c r="AB95" s="296" t="str">
        <f>IF('Parade Entries'!$E100="Commercial",'Parade Entries'!AB100,"")</f>
        <v/>
      </c>
      <c r="AC95" s="296" t="str">
        <f>IF('Parade Entries'!$E100="Commercial",'Parade Entries'!AC100,"")</f>
        <v/>
      </c>
      <c r="AD95" s="296" t="str">
        <f>IF('Parade Entries'!$E100="Commercial",'Parade Entries'!AD100,"")</f>
        <v/>
      </c>
    </row>
    <row r="96" spans="2:30" ht="18" x14ac:dyDescent="0.25">
      <c r="B96" s="156" t="str">
        <f>IF('Parade Entries'!E101="Commercial",'Parade Entries'!B101,"")</f>
        <v/>
      </c>
      <c r="C96" s="250" t="str">
        <f>IF('Parade Entries'!$E101="Commercial",'Parade Entries'!C101,"")</f>
        <v/>
      </c>
      <c r="D96" s="156" t="str">
        <f>IF('Parade Entries'!$E101="Commercial",'Parade Entries'!D101,"")</f>
        <v/>
      </c>
      <c r="E96" s="156" t="str">
        <f>IF('Parade Entries'!$E101="Commercial",'Parade Entries'!E101,"")</f>
        <v/>
      </c>
      <c r="F96" s="156" t="str">
        <f>IF('Parade Entries'!$E101="Commercial",'Parade Entries'!F101,"")</f>
        <v/>
      </c>
      <c r="G96" s="156" t="str">
        <f>IF('Parade Entries'!$E101="Commercial",'Parade Entries'!G101,"")</f>
        <v/>
      </c>
      <c r="H96" s="156" t="str">
        <f>IF('Parade Entries'!$E101="Commercial",'Parade Entries'!H101,"")</f>
        <v/>
      </c>
      <c r="I96" s="156" t="str">
        <f>IF('Parade Entries'!$E101="Commercial",'Parade Entries'!I101,"")</f>
        <v/>
      </c>
      <c r="J96" s="156" t="str">
        <f>IF('Parade Entries'!$E101="Commercial",'Parade Entries'!J101,"")</f>
        <v/>
      </c>
      <c r="K96" s="156" t="str">
        <f>IF('Parade Entries'!$E101="Commercial",'Parade Entries'!K101,"")</f>
        <v/>
      </c>
      <c r="L96" s="156" t="str">
        <f>IF('Parade Entries'!$E101="Commercial",'Parade Entries'!L101,"")</f>
        <v/>
      </c>
      <c r="M96" s="156" t="str">
        <f>IF('Parade Entries'!$E101="Commercial",'Parade Entries'!M101,"")</f>
        <v/>
      </c>
      <c r="N96" s="156" t="str">
        <f>IF('Parade Entries'!$E101="Commercial",'Parade Entries'!N101,"")</f>
        <v/>
      </c>
      <c r="O96" s="156" t="str">
        <f>IF('Parade Entries'!$E101="Commercial",'Parade Entries'!O101,"")</f>
        <v/>
      </c>
      <c r="P96" s="156" t="str">
        <f>IF('Parade Entries'!$E101="Commercial",'Parade Entries'!P101,"")</f>
        <v/>
      </c>
      <c r="Q96" s="156" t="str">
        <f>IF('Parade Entries'!$E101="Commercial",'Parade Entries'!Q101,"")</f>
        <v/>
      </c>
      <c r="R96" s="156" t="str">
        <f>IF('Parade Entries'!$E101="Commercial",'Parade Entries'!R101,"")</f>
        <v/>
      </c>
      <c r="S96" s="296" t="str">
        <f>IF('Parade Entries'!$E101="Commercial",'Parade Entries'!S101,"")</f>
        <v/>
      </c>
      <c r="T96" s="296" t="str">
        <f>IF('Parade Entries'!$E101="Commercial",'Parade Entries'!U101,"")</f>
        <v/>
      </c>
      <c r="U96" s="296" t="str">
        <f>IF('Parade Entries'!$E101="Commercial",'Parade Entries'!V101,"")</f>
        <v/>
      </c>
      <c r="V96" s="296" t="str">
        <f>IF('Parade Entries'!$E101="Commercial",'Parade Entries'!T101,"")</f>
        <v/>
      </c>
      <c r="W96" s="297" t="str">
        <f>IF('Parade Entries'!$E101="Commercial",'Parade Entries'!X101/100,"")</f>
        <v/>
      </c>
      <c r="X96" s="296" t="str">
        <f>IF('Parade Entries'!$E101="Commercial",'Parade Entries'!Z101,"")</f>
        <v/>
      </c>
      <c r="Y96" s="297" t="str">
        <f>IF('Parade Entries'!$E101="Commercial",'Parade Entries'!Y101,"")</f>
        <v/>
      </c>
      <c r="Z96" s="296" t="str">
        <f>IF('Parade Entries'!$E101="Commercial",'Parade Entries'!Z101,"")</f>
        <v/>
      </c>
      <c r="AA96" s="297" t="str">
        <f>IF('Parade Entries'!$E101="Commercial",'Parade Entries'!AA101,"")</f>
        <v/>
      </c>
      <c r="AB96" s="296" t="str">
        <f>IF('Parade Entries'!$E101="Commercial",'Parade Entries'!AB101,"")</f>
        <v/>
      </c>
      <c r="AC96" s="296" t="str">
        <f>IF('Parade Entries'!$E101="Commercial",'Parade Entries'!AC101,"")</f>
        <v/>
      </c>
      <c r="AD96" s="296" t="str">
        <f>IF('Parade Entries'!$E101="Commercial",'Parade Entries'!AD101,"")</f>
        <v/>
      </c>
    </row>
    <row r="97" spans="1:30" ht="18" x14ac:dyDescent="0.25">
      <c r="B97" s="156" t="str">
        <f>IF('Parade Entries'!E102="Commercial",'Parade Entries'!B102,"")</f>
        <v/>
      </c>
      <c r="C97" s="250" t="str">
        <f>IF('Parade Entries'!$E102="Commercial",'Parade Entries'!C102,"")</f>
        <v/>
      </c>
      <c r="D97" s="156" t="str">
        <f>IF('Parade Entries'!$E102="Commercial",'Parade Entries'!D102,"")</f>
        <v/>
      </c>
      <c r="E97" s="156" t="str">
        <f>IF('Parade Entries'!$E102="Commercial",'Parade Entries'!E102,"")</f>
        <v/>
      </c>
      <c r="F97" s="156" t="str">
        <f>IF('Parade Entries'!$E102="Commercial",'Parade Entries'!F102,"")</f>
        <v/>
      </c>
      <c r="G97" s="156" t="str">
        <f>IF('Parade Entries'!$E102="Commercial",'Parade Entries'!G102,"")</f>
        <v/>
      </c>
      <c r="H97" s="156" t="str">
        <f>IF('Parade Entries'!$E102="Commercial",'Parade Entries'!H102,"")</f>
        <v/>
      </c>
      <c r="I97" s="156" t="str">
        <f>IF('Parade Entries'!$E102="Commercial",'Parade Entries'!I102,"")</f>
        <v/>
      </c>
      <c r="J97" s="156" t="str">
        <f>IF('Parade Entries'!$E102="Commercial",'Parade Entries'!J102,"")</f>
        <v/>
      </c>
      <c r="K97" s="156" t="str">
        <f>IF('Parade Entries'!$E102="Commercial",'Parade Entries'!K102,"")</f>
        <v/>
      </c>
      <c r="L97" s="156" t="str">
        <f>IF('Parade Entries'!$E102="Commercial",'Parade Entries'!L102,"")</f>
        <v/>
      </c>
      <c r="M97" s="156" t="str">
        <f>IF('Parade Entries'!$E102="Commercial",'Parade Entries'!M102,"")</f>
        <v/>
      </c>
      <c r="N97" s="156" t="str">
        <f>IF('Parade Entries'!$E102="Commercial",'Parade Entries'!N102,"")</f>
        <v/>
      </c>
      <c r="O97" s="156" t="str">
        <f>IF('Parade Entries'!$E102="Commercial",'Parade Entries'!O102,"")</f>
        <v/>
      </c>
      <c r="P97" s="156" t="str">
        <f>IF('Parade Entries'!$E102="Commercial",'Parade Entries'!P102,"")</f>
        <v/>
      </c>
      <c r="Q97" s="156" t="str">
        <f>IF('Parade Entries'!$E102="Commercial",'Parade Entries'!Q102,"")</f>
        <v/>
      </c>
      <c r="R97" s="156" t="str">
        <f>IF('Parade Entries'!$E102="Commercial",'Parade Entries'!R102,"")</f>
        <v/>
      </c>
      <c r="S97" s="296" t="str">
        <f>IF('Parade Entries'!$E102="Commercial",'Parade Entries'!S102,"")</f>
        <v/>
      </c>
      <c r="T97" s="296" t="str">
        <f>IF('Parade Entries'!$E102="Commercial",'Parade Entries'!U102,"")</f>
        <v/>
      </c>
      <c r="U97" s="296" t="str">
        <f>IF('Parade Entries'!$E102="Commercial",'Parade Entries'!V102,"")</f>
        <v/>
      </c>
      <c r="V97" s="296" t="str">
        <f>IF('Parade Entries'!$E102="Commercial",'Parade Entries'!T102,"")</f>
        <v/>
      </c>
      <c r="W97" s="297" t="str">
        <f>IF('Parade Entries'!$E102="Commercial",'Parade Entries'!X102/100,"")</f>
        <v/>
      </c>
      <c r="X97" s="296" t="str">
        <f>IF('Parade Entries'!$E102="Commercial",'Parade Entries'!Z102,"")</f>
        <v/>
      </c>
      <c r="Y97" s="297" t="str">
        <f>IF('Parade Entries'!$E102="Commercial",'Parade Entries'!Y102,"")</f>
        <v/>
      </c>
      <c r="Z97" s="296" t="str">
        <f>IF('Parade Entries'!$E102="Commercial",'Parade Entries'!Z102,"")</f>
        <v/>
      </c>
      <c r="AA97" s="297" t="str">
        <f>IF('Parade Entries'!$E102="Commercial",'Parade Entries'!AA102,"")</f>
        <v/>
      </c>
      <c r="AB97" s="296" t="str">
        <f>IF('Parade Entries'!$E102="Commercial",'Parade Entries'!AB102,"")</f>
        <v/>
      </c>
      <c r="AC97" s="296" t="str">
        <f>IF('Parade Entries'!$E102="Commercial",'Parade Entries'!AC102,"")</f>
        <v/>
      </c>
      <c r="AD97" s="296" t="str">
        <f>IF('Parade Entries'!$E102="Commercial",'Parade Entries'!AD102,"")</f>
        <v/>
      </c>
    </row>
    <row r="98" spans="1:30" ht="18" x14ac:dyDescent="0.25">
      <c r="B98" s="156" t="str">
        <f>IF('Parade Entries'!E103="Commercial",'Parade Entries'!B103,"")</f>
        <v/>
      </c>
      <c r="C98" s="250" t="str">
        <f>IF('Parade Entries'!$E103="Commercial",'Parade Entries'!C103,"")</f>
        <v/>
      </c>
      <c r="D98" s="156" t="str">
        <f>IF('Parade Entries'!$E103="Commercial",'Parade Entries'!D103,"")</f>
        <v/>
      </c>
      <c r="E98" s="156" t="str">
        <f>IF('Parade Entries'!$E103="Commercial",'Parade Entries'!E103,"")</f>
        <v/>
      </c>
      <c r="F98" s="156" t="str">
        <f>IF('Parade Entries'!$E103="Commercial",'Parade Entries'!F103,"")</f>
        <v/>
      </c>
      <c r="G98" s="156" t="str">
        <f>IF('Parade Entries'!$E103="Commercial",'Parade Entries'!G103,"")</f>
        <v/>
      </c>
      <c r="H98" s="156" t="str">
        <f>IF('Parade Entries'!$E103="Commercial",'Parade Entries'!H103,"")</f>
        <v/>
      </c>
      <c r="I98" s="156" t="str">
        <f>IF('Parade Entries'!$E103="Commercial",'Parade Entries'!I103,"")</f>
        <v/>
      </c>
      <c r="J98" s="156" t="str">
        <f>IF('Parade Entries'!$E103="Commercial",'Parade Entries'!J103,"")</f>
        <v/>
      </c>
      <c r="K98" s="156" t="str">
        <f>IF('Parade Entries'!$E103="Commercial",'Parade Entries'!K103,"")</f>
        <v/>
      </c>
      <c r="L98" s="156" t="str">
        <f>IF('Parade Entries'!$E103="Commercial",'Parade Entries'!L103,"")</f>
        <v/>
      </c>
      <c r="M98" s="156" t="str">
        <f>IF('Parade Entries'!$E103="Commercial",'Parade Entries'!M103,"")</f>
        <v/>
      </c>
      <c r="N98" s="156" t="str">
        <f>IF('Parade Entries'!$E103="Commercial",'Parade Entries'!N103,"")</f>
        <v/>
      </c>
      <c r="O98" s="156" t="str">
        <f>IF('Parade Entries'!$E103="Commercial",'Parade Entries'!O103,"")</f>
        <v/>
      </c>
      <c r="P98" s="156" t="str">
        <f>IF('Parade Entries'!$E103="Commercial",'Parade Entries'!P103,"")</f>
        <v/>
      </c>
      <c r="Q98" s="156" t="str">
        <f>IF('Parade Entries'!$E103="Commercial",'Parade Entries'!Q103,"")</f>
        <v/>
      </c>
      <c r="R98" s="156" t="str">
        <f>IF('Parade Entries'!$E103="Commercial",'Parade Entries'!R103,"")</f>
        <v/>
      </c>
      <c r="S98" s="296" t="str">
        <f>IF('Parade Entries'!$E103="Commercial",'Parade Entries'!S103,"")</f>
        <v/>
      </c>
      <c r="T98" s="296" t="str">
        <f>IF('Parade Entries'!$E103="Commercial",'Parade Entries'!U103,"")</f>
        <v/>
      </c>
      <c r="U98" s="296" t="str">
        <f>IF('Parade Entries'!$E103="Commercial",'Parade Entries'!V103,"")</f>
        <v/>
      </c>
      <c r="V98" s="296" t="str">
        <f>IF('Parade Entries'!$E103="Commercial",'Parade Entries'!T103,"")</f>
        <v/>
      </c>
      <c r="W98" s="297" t="str">
        <f>IF('Parade Entries'!$E103="Commercial",'Parade Entries'!X103/100,"")</f>
        <v/>
      </c>
      <c r="X98" s="296" t="str">
        <f>IF('Parade Entries'!$E103="Commercial",'Parade Entries'!Z103,"")</f>
        <v/>
      </c>
      <c r="Y98" s="297" t="str">
        <f>IF('Parade Entries'!$E103="Commercial",'Parade Entries'!Y103,"")</f>
        <v/>
      </c>
      <c r="Z98" s="296" t="str">
        <f>IF('Parade Entries'!$E103="Commercial",'Parade Entries'!Z103,"")</f>
        <v/>
      </c>
      <c r="AA98" s="297" t="str">
        <f>IF('Parade Entries'!$E103="Commercial",'Parade Entries'!AA103,"")</f>
        <v/>
      </c>
      <c r="AB98" s="296" t="str">
        <f>IF('Parade Entries'!$E103="Commercial",'Parade Entries'!AB103,"")</f>
        <v/>
      </c>
      <c r="AC98" s="296" t="str">
        <f>IF('Parade Entries'!$E103="Commercial",'Parade Entries'!AC103,"")</f>
        <v/>
      </c>
      <c r="AD98" s="296" t="str">
        <f>IF('Parade Entries'!$E103="Commercial",'Parade Entries'!AD103,"")</f>
        <v/>
      </c>
    </row>
    <row r="99" spans="1:30" ht="18" x14ac:dyDescent="0.25">
      <c r="B99" s="156" t="str">
        <f>IF('Parade Entries'!E104="Commercial",'Parade Entries'!B104,"")</f>
        <v/>
      </c>
      <c r="C99" s="250" t="str">
        <f>IF('Parade Entries'!$E104="Commercial",'Parade Entries'!C104,"")</f>
        <v/>
      </c>
      <c r="D99" s="156" t="str">
        <f>IF('Parade Entries'!$E104="Commercial",'Parade Entries'!D104,"")</f>
        <v/>
      </c>
      <c r="E99" s="156" t="str">
        <f>IF('Parade Entries'!$E104="Commercial",'Parade Entries'!E104,"")</f>
        <v/>
      </c>
      <c r="F99" s="156" t="str">
        <f>IF('Parade Entries'!$E104="Commercial",'Parade Entries'!F104,"")</f>
        <v/>
      </c>
      <c r="G99" s="156" t="str">
        <f>IF('Parade Entries'!$E104="Commercial",'Parade Entries'!G104,"")</f>
        <v/>
      </c>
      <c r="H99" s="156" t="str">
        <f>IF('Parade Entries'!$E104="Commercial",'Parade Entries'!H104,"")</f>
        <v/>
      </c>
      <c r="I99" s="156" t="str">
        <f>IF('Parade Entries'!$E104="Commercial",'Parade Entries'!I104,"")</f>
        <v/>
      </c>
      <c r="J99" s="156" t="str">
        <f>IF('Parade Entries'!$E104="Commercial",'Parade Entries'!J104,"")</f>
        <v/>
      </c>
      <c r="K99" s="156" t="str">
        <f>IF('Parade Entries'!$E104="Commercial",'Parade Entries'!K104,"")</f>
        <v/>
      </c>
      <c r="L99" s="156" t="str">
        <f>IF('Parade Entries'!$E104="Commercial",'Parade Entries'!L104,"")</f>
        <v/>
      </c>
      <c r="M99" s="156" t="str">
        <f>IF('Parade Entries'!$E104="Commercial",'Parade Entries'!M104,"")</f>
        <v/>
      </c>
      <c r="N99" s="156" t="str">
        <f>IF('Parade Entries'!$E104="Commercial",'Parade Entries'!N104,"")</f>
        <v/>
      </c>
      <c r="O99" s="156" t="str">
        <f>IF('Parade Entries'!$E104="Commercial",'Parade Entries'!O104,"")</f>
        <v/>
      </c>
      <c r="P99" s="156" t="str">
        <f>IF('Parade Entries'!$E104="Commercial",'Parade Entries'!P104,"")</f>
        <v/>
      </c>
      <c r="Q99" s="156" t="str">
        <f>IF('Parade Entries'!$E104="Commercial",'Parade Entries'!Q104,"")</f>
        <v/>
      </c>
      <c r="R99" s="156" t="str">
        <f>IF('Parade Entries'!$E104="Commercial",'Parade Entries'!R104,"")</f>
        <v/>
      </c>
      <c r="S99" s="296" t="str">
        <f>IF('Parade Entries'!$E104="Commercial",'Parade Entries'!S104,"")</f>
        <v/>
      </c>
      <c r="T99" s="296" t="str">
        <f>IF('Parade Entries'!$E104="Commercial",'Parade Entries'!U104,"")</f>
        <v/>
      </c>
      <c r="U99" s="296" t="str">
        <f>IF('Parade Entries'!$E104="Commercial",'Parade Entries'!V104,"")</f>
        <v/>
      </c>
      <c r="V99" s="296" t="str">
        <f>IF('Parade Entries'!$E104="Commercial",'Parade Entries'!T104,"")</f>
        <v/>
      </c>
      <c r="W99" s="297" t="str">
        <f>IF('Parade Entries'!$E104="Commercial",'Parade Entries'!X104/100,"")</f>
        <v/>
      </c>
      <c r="X99" s="296" t="str">
        <f>IF('Parade Entries'!$E104="Commercial",'Parade Entries'!Z104,"")</f>
        <v/>
      </c>
      <c r="Y99" s="297" t="str">
        <f>IF('Parade Entries'!$E104="Commercial",'Parade Entries'!Y104,"")</f>
        <v/>
      </c>
      <c r="Z99" s="296" t="str">
        <f>IF('Parade Entries'!$E104="Commercial",'Parade Entries'!Z104,"")</f>
        <v/>
      </c>
      <c r="AA99" s="297" t="str">
        <f>IF('Parade Entries'!$E104="Commercial",'Parade Entries'!AA104,"")</f>
        <v/>
      </c>
      <c r="AB99" s="296" t="str">
        <f>IF('Parade Entries'!$E104="Commercial",'Parade Entries'!AB104,"")</f>
        <v/>
      </c>
      <c r="AC99" s="296" t="str">
        <f>IF('Parade Entries'!$E104="Commercial",'Parade Entries'!AC104,"")</f>
        <v/>
      </c>
      <c r="AD99" s="296" t="str">
        <f>IF('Parade Entries'!$E104="Commercial",'Parade Entries'!AD104,"")</f>
        <v/>
      </c>
    </row>
    <row r="100" spans="1:30" ht="18" x14ac:dyDescent="0.25">
      <c r="B100" s="156" t="str">
        <f>IF('Parade Entries'!E105="Commercial",'Parade Entries'!B105,"")</f>
        <v/>
      </c>
      <c r="C100" s="250" t="str">
        <f>IF('Parade Entries'!$E105="Commercial",'Parade Entries'!C105,"")</f>
        <v/>
      </c>
      <c r="D100" s="156" t="str">
        <f>IF('Parade Entries'!$E105="Commercial",'Parade Entries'!D105,"")</f>
        <v/>
      </c>
      <c r="E100" s="156" t="str">
        <f>IF('Parade Entries'!$E105="Commercial",'Parade Entries'!E105,"")</f>
        <v/>
      </c>
      <c r="F100" s="156" t="str">
        <f>IF('Parade Entries'!$E105="Commercial",'Parade Entries'!F105,"")</f>
        <v/>
      </c>
      <c r="G100" s="156" t="str">
        <f>IF('Parade Entries'!$E105="Commercial",'Parade Entries'!G105,"")</f>
        <v/>
      </c>
      <c r="H100" s="156" t="str">
        <f>IF('Parade Entries'!$E105="Commercial",'Parade Entries'!H105,"")</f>
        <v/>
      </c>
      <c r="I100" s="156" t="str">
        <f>IF('Parade Entries'!$E105="Commercial",'Parade Entries'!I105,"")</f>
        <v/>
      </c>
      <c r="J100" s="156" t="str">
        <f>IF('Parade Entries'!$E105="Commercial",'Parade Entries'!J105,"")</f>
        <v/>
      </c>
      <c r="K100" s="156" t="str">
        <f>IF('Parade Entries'!$E105="Commercial",'Parade Entries'!K105,"")</f>
        <v/>
      </c>
      <c r="L100" s="156" t="str">
        <f>IF('Parade Entries'!$E105="Commercial",'Parade Entries'!L105,"")</f>
        <v/>
      </c>
      <c r="M100" s="156" t="str">
        <f>IF('Parade Entries'!$E105="Commercial",'Parade Entries'!M105,"")</f>
        <v/>
      </c>
      <c r="N100" s="156" t="str">
        <f>IF('Parade Entries'!$E105="Commercial",'Parade Entries'!N105,"")</f>
        <v/>
      </c>
      <c r="O100" s="156" t="str">
        <f>IF('Parade Entries'!$E105="Commercial",'Parade Entries'!O105,"")</f>
        <v/>
      </c>
      <c r="P100" s="156" t="str">
        <f>IF('Parade Entries'!$E105="Commercial",'Parade Entries'!P105,"")</f>
        <v/>
      </c>
      <c r="Q100" s="156" t="str">
        <f>IF('Parade Entries'!$E105="Commercial",'Parade Entries'!Q105,"")</f>
        <v/>
      </c>
      <c r="R100" s="156" t="str">
        <f>IF('Parade Entries'!$E105="Commercial",'Parade Entries'!R105,"")</f>
        <v/>
      </c>
      <c r="S100" s="296" t="str">
        <f>IF('Parade Entries'!$E105="Commercial",'Parade Entries'!S105,"")</f>
        <v/>
      </c>
      <c r="T100" s="296" t="str">
        <f>IF('Parade Entries'!$E105="Commercial",'Parade Entries'!U105,"")</f>
        <v/>
      </c>
      <c r="U100" s="296" t="str">
        <f>IF('Parade Entries'!$E105="Commercial",'Parade Entries'!V105,"")</f>
        <v/>
      </c>
      <c r="V100" s="296" t="str">
        <f>IF('Parade Entries'!$E105="Commercial",'Parade Entries'!T105,"")</f>
        <v/>
      </c>
      <c r="W100" s="297" t="str">
        <f>IF('Parade Entries'!$E105="Commercial",'Parade Entries'!X105/100,"")</f>
        <v/>
      </c>
      <c r="X100" s="296" t="str">
        <f>IF('Parade Entries'!$E105="Commercial",'Parade Entries'!Z105,"")</f>
        <v/>
      </c>
      <c r="Y100" s="297" t="str">
        <f>IF('Parade Entries'!$E105="Commercial",'Parade Entries'!Y105,"")</f>
        <v/>
      </c>
      <c r="Z100" s="296" t="str">
        <f>IF('Parade Entries'!$E105="Commercial",'Parade Entries'!Z105,"")</f>
        <v/>
      </c>
      <c r="AA100" s="297" t="str">
        <f>IF('Parade Entries'!$E105="Commercial",'Parade Entries'!AA105,"")</f>
        <v/>
      </c>
      <c r="AB100" s="296" t="str">
        <f>IF('Parade Entries'!$E105="Commercial",'Parade Entries'!AB105,"")</f>
        <v/>
      </c>
      <c r="AC100" s="296" t="str">
        <f>IF('Parade Entries'!$E105="Commercial",'Parade Entries'!AC105,"")</f>
        <v/>
      </c>
      <c r="AD100" s="296" t="str">
        <f>IF('Parade Entries'!$E105="Commercial",'Parade Entries'!AD105,"")</f>
        <v/>
      </c>
    </row>
    <row r="101" spans="1:30" ht="18" x14ac:dyDescent="0.25">
      <c r="B101" s="156" t="str">
        <f>IF('Parade Entries'!E106="Commercial",'Parade Entries'!B106,"")</f>
        <v/>
      </c>
      <c r="C101" s="250" t="str">
        <f>IF('Parade Entries'!$E106="Commercial",'Parade Entries'!C106,"")</f>
        <v/>
      </c>
      <c r="D101" s="156" t="str">
        <f>IF('Parade Entries'!$E106="Commercial",'Parade Entries'!D106,"")</f>
        <v/>
      </c>
      <c r="E101" s="156" t="str">
        <f>IF('Parade Entries'!$E106="Commercial",'Parade Entries'!E106,"")</f>
        <v/>
      </c>
      <c r="F101" s="156" t="str">
        <f>IF('Parade Entries'!$E106="Commercial",'Parade Entries'!F106,"")</f>
        <v/>
      </c>
      <c r="G101" s="156" t="str">
        <f>IF('Parade Entries'!$E106="Commercial",'Parade Entries'!G106,"")</f>
        <v/>
      </c>
      <c r="H101" s="156" t="str">
        <f>IF('Parade Entries'!$E106="Commercial",'Parade Entries'!H106,"")</f>
        <v/>
      </c>
      <c r="I101" s="156" t="str">
        <f>IF('Parade Entries'!$E106="Commercial",'Parade Entries'!I106,"")</f>
        <v/>
      </c>
      <c r="J101" s="156" t="str">
        <f>IF('Parade Entries'!$E106="Commercial",'Parade Entries'!J106,"")</f>
        <v/>
      </c>
      <c r="K101" s="156" t="str">
        <f>IF('Parade Entries'!$E106="Commercial",'Parade Entries'!K106,"")</f>
        <v/>
      </c>
      <c r="L101" s="156" t="str">
        <f>IF('Parade Entries'!$E106="Commercial",'Parade Entries'!L106,"")</f>
        <v/>
      </c>
      <c r="M101" s="156" t="str">
        <f>IF('Parade Entries'!$E106="Commercial",'Parade Entries'!M106,"")</f>
        <v/>
      </c>
      <c r="N101" s="156" t="str">
        <f>IF('Parade Entries'!$E106="Commercial",'Parade Entries'!N106,"")</f>
        <v/>
      </c>
      <c r="O101" s="156" t="str">
        <f>IF('Parade Entries'!$E106="Commercial",'Parade Entries'!O106,"")</f>
        <v/>
      </c>
      <c r="P101" s="156" t="str">
        <f>IF('Parade Entries'!$E106="Commercial",'Parade Entries'!P106,"")</f>
        <v/>
      </c>
      <c r="Q101" s="156" t="str">
        <f>IF('Parade Entries'!$E106="Commercial",'Parade Entries'!Q106,"")</f>
        <v/>
      </c>
      <c r="R101" s="156" t="str">
        <f>IF('Parade Entries'!$E106="Commercial",'Parade Entries'!R106,"")</f>
        <v/>
      </c>
      <c r="S101" s="296" t="str">
        <f>IF('Parade Entries'!$E106="Commercial",'Parade Entries'!S106,"")</f>
        <v/>
      </c>
      <c r="T101" s="296" t="str">
        <f>IF('Parade Entries'!$E106="Commercial",'Parade Entries'!U106,"")</f>
        <v/>
      </c>
      <c r="U101" s="296" t="str">
        <f>IF('Parade Entries'!$E106="Commercial",'Parade Entries'!V106,"")</f>
        <v/>
      </c>
      <c r="V101" s="296" t="str">
        <f>IF('Parade Entries'!$E106="Commercial",'Parade Entries'!T106,"")</f>
        <v/>
      </c>
      <c r="W101" s="297" t="str">
        <f>IF('Parade Entries'!$E106="Commercial",'Parade Entries'!X106/100,"")</f>
        <v/>
      </c>
      <c r="X101" s="296" t="str">
        <f>IF('Parade Entries'!$E106="Commercial",'Parade Entries'!Z106,"")</f>
        <v/>
      </c>
      <c r="Y101" s="297" t="str">
        <f>IF('Parade Entries'!$E106="Commercial",'Parade Entries'!Y106,"")</f>
        <v/>
      </c>
      <c r="Z101" s="296" t="str">
        <f>IF('Parade Entries'!$E106="Commercial",'Parade Entries'!Z106,"")</f>
        <v/>
      </c>
      <c r="AA101" s="297" t="str">
        <f>IF('Parade Entries'!$E106="Commercial",'Parade Entries'!AA106,"")</f>
        <v/>
      </c>
      <c r="AB101" s="296" t="str">
        <f>IF('Parade Entries'!$E106="Commercial",'Parade Entries'!AB106,"")</f>
        <v/>
      </c>
      <c r="AC101" s="296" t="str">
        <f>IF('Parade Entries'!$E106="Commercial",'Parade Entries'!AC106,"")</f>
        <v/>
      </c>
      <c r="AD101" s="296" t="str">
        <f>IF('Parade Entries'!$E106="Commercial",'Parade Entries'!AD106,"")</f>
        <v/>
      </c>
    </row>
    <row r="102" spans="1:30" ht="18" x14ac:dyDescent="0.25">
      <c r="B102" s="156" t="str">
        <f>IF('Parade Entries'!E107="Commercial",'Parade Entries'!B107,"")</f>
        <v/>
      </c>
      <c r="C102" s="250" t="str">
        <f>IF('Parade Entries'!$E107="Commercial",'Parade Entries'!C107,"")</f>
        <v/>
      </c>
      <c r="D102" s="156" t="str">
        <f>IF('Parade Entries'!$E107="Commercial",'Parade Entries'!D107,"")</f>
        <v/>
      </c>
      <c r="E102" s="156" t="str">
        <f>IF('Parade Entries'!$E107="Commercial",'Parade Entries'!E107,"")</f>
        <v/>
      </c>
      <c r="F102" s="156" t="str">
        <f>IF('Parade Entries'!$E107="Commercial",'Parade Entries'!F107,"")</f>
        <v/>
      </c>
      <c r="G102" s="156" t="str">
        <f>IF('Parade Entries'!$E107="Commercial",'Parade Entries'!G107,"")</f>
        <v/>
      </c>
      <c r="H102" s="156" t="str">
        <f>IF('Parade Entries'!$E107="Commercial",'Parade Entries'!H107,"")</f>
        <v/>
      </c>
      <c r="I102" s="156" t="str">
        <f>IF('Parade Entries'!$E107="Commercial",'Parade Entries'!I107,"")</f>
        <v/>
      </c>
      <c r="J102" s="156" t="str">
        <f>IF('Parade Entries'!$E107="Commercial",'Parade Entries'!J107,"")</f>
        <v/>
      </c>
      <c r="K102" s="156" t="str">
        <f>IF('Parade Entries'!$E107="Commercial",'Parade Entries'!K107,"")</f>
        <v/>
      </c>
      <c r="L102" s="156" t="str">
        <f>IF('Parade Entries'!$E107="Commercial",'Parade Entries'!L107,"")</f>
        <v/>
      </c>
      <c r="M102" s="156" t="str">
        <f>IF('Parade Entries'!$E107="Commercial",'Parade Entries'!M107,"")</f>
        <v/>
      </c>
      <c r="N102" s="156" t="str">
        <f>IF('Parade Entries'!$E107="Commercial",'Parade Entries'!N107,"")</f>
        <v/>
      </c>
      <c r="O102" s="156" t="str">
        <f>IF('Parade Entries'!$E107="Commercial",'Parade Entries'!O107,"")</f>
        <v/>
      </c>
      <c r="P102" s="156" t="str">
        <f>IF('Parade Entries'!$E107="Commercial",'Parade Entries'!P107,"")</f>
        <v/>
      </c>
      <c r="Q102" s="156" t="str">
        <f>IF('Parade Entries'!$E107="Commercial",'Parade Entries'!Q107,"")</f>
        <v/>
      </c>
      <c r="R102" s="156" t="str">
        <f>IF('Parade Entries'!$E107="Commercial",'Parade Entries'!R107,"")</f>
        <v/>
      </c>
      <c r="S102" s="296" t="str">
        <f>IF('Parade Entries'!$E107="Commercial",'Parade Entries'!S107,"")</f>
        <v/>
      </c>
      <c r="T102" s="296" t="str">
        <f>IF('Parade Entries'!$E107="Commercial",'Parade Entries'!U107,"")</f>
        <v/>
      </c>
      <c r="U102" s="296" t="str">
        <f>IF('Parade Entries'!$E107="Commercial",'Parade Entries'!V107,"")</f>
        <v/>
      </c>
      <c r="V102" s="296" t="str">
        <f>IF('Parade Entries'!$E107="Commercial",'Parade Entries'!T107,"")</f>
        <v/>
      </c>
      <c r="W102" s="297" t="str">
        <f>IF('Parade Entries'!$E107="Commercial",'Parade Entries'!X107/100,"")</f>
        <v/>
      </c>
      <c r="X102" s="296" t="str">
        <f>IF('Parade Entries'!$E107="Commercial",'Parade Entries'!Z107,"")</f>
        <v/>
      </c>
      <c r="Y102" s="297" t="str">
        <f>IF('Parade Entries'!$E107="Commercial",'Parade Entries'!Y107,"")</f>
        <v/>
      </c>
      <c r="Z102" s="296" t="str">
        <f>IF('Parade Entries'!$E107="Commercial",'Parade Entries'!Z107,"")</f>
        <v/>
      </c>
      <c r="AA102" s="297" t="str">
        <f>IF('Parade Entries'!$E107="Commercial",'Parade Entries'!AA107,"")</f>
        <v/>
      </c>
      <c r="AB102" s="296" t="str">
        <f>IF('Parade Entries'!$E107="Commercial",'Parade Entries'!AB107,"")</f>
        <v/>
      </c>
      <c r="AC102" s="296" t="str">
        <f>IF('Parade Entries'!$E107="Commercial",'Parade Entries'!AC107,"")</f>
        <v/>
      </c>
      <c r="AD102" s="296" t="str">
        <f>IF('Parade Entries'!$E107="Commercial",'Parade Entries'!AD107,"")</f>
        <v/>
      </c>
    </row>
    <row r="103" spans="1:30" ht="18" x14ac:dyDescent="0.25">
      <c r="B103" s="156" t="str">
        <f>IF('Parade Entries'!E108="Commercial",'Parade Entries'!B108,"")</f>
        <v/>
      </c>
      <c r="C103" s="250" t="str">
        <f>IF('Parade Entries'!$E108="Commercial",'Parade Entries'!C108,"")</f>
        <v/>
      </c>
      <c r="D103" s="156" t="str">
        <f>IF('Parade Entries'!$E108="Commercial",'Parade Entries'!D108,"")</f>
        <v/>
      </c>
      <c r="E103" s="156" t="str">
        <f>IF('Parade Entries'!$E108="Commercial",'Parade Entries'!E108,"")</f>
        <v/>
      </c>
      <c r="F103" s="156" t="str">
        <f>IF('Parade Entries'!$E108="Commercial",'Parade Entries'!F108,"")</f>
        <v/>
      </c>
      <c r="G103" s="156" t="str">
        <f>IF('Parade Entries'!$E108="Commercial",'Parade Entries'!G108,"")</f>
        <v/>
      </c>
      <c r="H103" s="156" t="str">
        <f>IF('Parade Entries'!$E108="Commercial",'Parade Entries'!H108,"")</f>
        <v/>
      </c>
      <c r="I103" s="156" t="str">
        <f>IF('Parade Entries'!$E108="Commercial",'Parade Entries'!I108,"")</f>
        <v/>
      </c>
      <c r="J103" s="156" t="str">
        <f>IF('Parade Entries'!$E108="Commercial",'Parade Entries'!J108,"")</f>
        <v/>
      </c>
      <c r="K103" s="156" t="str">
        <f>IF('Parade Entries'!$E108="Commercial",'Parade Entries'!K108,"")</f>
        <v/>
      </c>
      <c r="L103" s="156" t="str">
        <f>IF('Parade Entries'!$E108="Commercial",'Parade Entries'!L108,"")</f>
        <v/>
      </c>
      <c r="M103" s="156" t="str">
        <f>IF('Parade Entries'!$E108="Commercial",'Parade Entries'!M108,"")</f>
        <v/>
      </c>
      <c r="N103" s="156" t="str">
        <f>IF('Parade Entries'!$E108="Commercial",'Parade Entries'!N108,"")</f>
        <v/>
      </c>
      <c r="O103" s="156" t="str">
        <f>IF('Parade Entries'!$E108="Commercial",'Parade Entries'!O108,"")</f>
        <v/>
      </c>
      <c r="P103" s="156" t="str">
        <f>IF('Parade Entries'!$E108="Commercial",'Parade Entries'!P108,"")</f>
        <v/>
      </c>
      <c r="Q103" s="156" t="str">
        <f>IF('Parade Entries'!$E108="Commercial",'Parade Entries'!Q108,"")</f>
        <v/>
      </c>
      <c r="R103" s="156" t="str">
        <f>IF('Parade Entries'!$E108="Commercial",'Parade Entries'!R108,"")</f>
        <v/>
      </c>
      <c r="S103" s="296" t="str">
        <f>IF('Parade Entries'!$E108="Commercial",'Parade Entries'!S108,"")</f>
        <v/>
      </c>
      <c r="T103" s="296" t="str">
        <f>IF('Parade Entries'!$E108="Commercial",'Parade Entries'!U108,"")</f>
        <v/>
      </c>
      <c r="U103" s="296" t="str">
        <f>IF('Parade Entries'!$E108="Commercial",'Parade Entries'!V108,"")</f>
        <v/>
      </c>
      <c r="V103" s="296" t="str">
        <f>IF('Parade Entries'!$E108="Commercial",'Parade Entries'!T108,"")</f>
        <v/>
      </c>
      <c r="W103" s="297" t="str">
        <f>IF('Parade Entries'!$E108="Commercial",'Parade Entries'!X108/100,"")</f>
        <v/>
      </c>
      <c r="X103" s="296" t="str">
        <f>IF('Parade Entries'!$E108="Commercial",'Parade Entries'!Z108,"")</f>
        <v/>
      </c>
      <c r="Y103" s="297" t="str">
        <f>IF('Parade Entries'!$E108="Commercial",'Parade Entries'!Y108,"")</f>
        <v/>
      </c>
      <c r="Z103" s="296" t="str">
        <f>IF('Parade Entries'!$E108="Commercial",'Parade Entries'!Z108,"")</f>
        <v/>
      </c>
      <c r="AA103" s="297" t="str">
        <f>IF('Parade Entries'!$E108="Commercial",'Parade Entries'!AA108,"")</f>
        <v/>
      </c>
      <c r="AB103" s="296" t="str">
        <f>IF('Parade Entries'!$E108="Commercial",'Parade Entries'!AB108,"")</f>
        <v/>
      </c>
      <c r="AC103" s="296" t="str">
        <f>IF('Parade Entries'!$E108="Commercial",'Parade Entries'!AC108,"")</f>
        <v/>
      </c>
      <c r="AD103" s="296" t="str">
        <f>IF('Parade Entries'!$E108="Commercial",'Parade Entries'!AD108,"")</f>
        <v/>
      </c>
    </row>
    <row r="104" spans="1:30" ht="18" x14ac:dyDescent="0.25">
      <c r="B104" s="156" t="str">
        <f>IF('Parade Entries'!E109="Commercial",'Parade Entries'!B109,"")</f>
        <v/>
      </c>
      <c r="C104" s="250" t="str">
        <f>IF('Parade Entries'!$E109="Commercial",'Parade Entries'!C109,"")</f>
        <v/>
      </c>
      <c r="D104" s="156" t="str">
        <f>IF('Parade Entries'!$E109="Commercial",'Parade Entries'!D109,"")</f>
        <v/>
      </c>
      <c r="E104" s="156" t="str">
        <f>IF('Parade Entries'!$E109="Commercial",'Parade Entries'!E109,"")</f>
        <v/>
      </c>
      <c r="F104" s="156" t="str">
        <f>IF('Parade Entries'!$E109="Commercial",'Parade Entries'!F109,"")</f>
        <v/>
      </c>
      <c r="G104" s="156" t="str">
        <f>IF('Parade Entries'!$E109="Commercial",'Parade Entries'!G109,"")</f>
        <v/>
      </c>
      <c r="H104" s="156" t="str">
        <f>IF('Parade Entries'!$E109="Commercial",'Parade Entries'!H109,"")</f>
        <v/>
      </c>
      <c r="I104" s="156" t="str">
        <f>IF('Parade Entries'!$E109="Commercial",'Parade Entries'!I109,"")</f>
        <v/>
      </c>
      <c r="J104" s="156" t="str">
        <f>IF('Parade Entries'!$E109="Commercial",'Parade Entries'!J109,"")</f>
        <v/>
      </c>
      <c r="K104" s="156" t="str">
        <f>IF('Parade Entries'!$E109="Commercial",'Parade Entries'!K109,"")</f>
        <v/>
      </c>
      <c r="L104" s="156" t="str">
        <f>IF('Parade Entries'!$E109="Commercial",'Parade Entries'!L109,"")</f>
        <v/>
      </c>
      <c r="M104" s="156" t="str">
        <f>IF('Parade Entries'!$E109="Commercial",'Parade Entries'!M109,"")</f>
        <v/>
      </c>
      <c r="N104" s="156" t="str">
        <f>IF('Parade Entries'!$E109="Commercial",'Parade Entries'!N109,"")</f>
        <v/>
      </c>
      <c r="O104" s="156" t="str">
        <f>IF('Parade Entries'!$E109="Commercial",'Parade Entries'!O109,"")</f>
        <v/>
      </c>
      <c r="P104" s="156" t="str">
        <f>IF('Parade Entries'!$E109="Commercial",'Parade Entries'!P109,"")</f>
        <v/>
      </c>
      <c r="Q104" s="156" t="str">
        <f>IF('Parade Entries'!$E109="Commercial",'Parade Entries'!Q109,"")</f>
        <v/>
      </c>
      <c r="R104" s="156" t="str">
        <f>IF('Parade Entries'!$E109="Commercial",'Parade Entries'!R109,"")</f>
        <v/>
      </c>
      <c r="S104" s="296" t="str">
        <f>IF('Parade Entries'!$E109="Commercial",'Parade Entries'!S109,"")</f>
        <v/>
      </c>
      <c r="T104" s="296" t="str">
        <f>IF('Parade Entries'!$E109="Commercial",'Parade Entries'!U109,"")</f>
        <v/>
      </c>
      <c r="U104" s="296" t="str">
        <f>IF('Parade Entries'!$E109="Commercial",'Parade Entries'!V109,"")</f>
        <v/>
      </c>
      <c r="V104" s="296" t="str">
        <f>IF('Parade Entries'!$E109="Commercial",'Parade Entries'!T109,"")</f>
        <v/>
      </c>
      <c r="W104" s="297" t="str">
        <f>IF('Parade Entries'!$E109="Commercial",'Parade Entries'!X109/100,"")</f>
        <v/>
      </c>
      <c r="X104" s="296" t="str">
        <f>IF('Parade Entries'!$E109="Commercial",'Parade Entries'!Z109,"")</f>
        <v/>
      </c>
      <c r="Y104" s="297" t="str">
        <f>IF('Parade Entries'!$E109="Commercial",'Parade Entries'!Y109,"")</f>
        <v/>
      </c>
      <c r="Z104" s="296" t="str">
        <f>IF('Parade Entries'!$E109="Commercial",'Parade Entries'!Z109,"")</f>
        <v/>
      </c>
      <c r="AA104" s="297" t="str">
        <f>IF('Parade Entries'!$E109="Commercial",'Parade Entries'!AA109,"")</f>
        <v/>
      </c>
      <c r="AB104" s="296" t="str">
        <f>IF('Parade Entries'!$E109="Commercial",'Parade Entries'!AB109,"")</f>
        <v/>
      </c>
      <c r="AC104" s="296" t="str">
        <f>IF('Parade Entries'!$E109="Commercial",'Parade Entries'!AC109,"")</f>
        <v/>
      </c>
      <c r="AD104" s="296" t="str">
        <f>IF('Parade Entries'!$E109="Commercial",'Parade Entries'!AD109,"")</f>
        <v/>
      </c>
    </row>
    <row r="105" spans="1:30" ht="18" x14ac:dyDescent="0.25">
      <c r="B105" s="156" t="str">
        <f>IF('Parade Entries'!E110="Commercial",'Parade Entries'!B110,"")</f>
        <v/>
      </c>
      <c r="C105" s="250" t="str">
        <f>IF('Parade Entries'!$E110="Commercial",'Parade Entries'!C110,"")</f>
        <v/>
      </c>
      <c r="D105" s="156" t="str">
        <f>IF('Parade Entries'!$E110="Commercial",'Parade Entries'!D110,"")</f>
        <v/>
      </c>
      <c r="E105" s="156" t="str">
        <f>IF('Parade Entries'!$E110="Commercial",'Parade Entries'!E110,"")</f>
        <v/>
      </c>
      <c r="F105" s="156" t="str">
        <f>IF('Parade Entries'!$E110="Commercial",'Parade Entries'!F110,"")</f>
        <v/>
      </c>
      <c r="G105" s="156" t="str">
        <f>IF('Parade Entries'!$E110="Commercial",'Parade Entries'!G110,"")</f>
        <v/>
      </c>
      <c r="H105" s="156" t="str">
        <f>IF('Parade Entries'!$E110="Commercial",'Parade Entries'!H110,"")</f>
        <v/>
      </c>
      <c r="I105" s="156" t="str">
        <f>IF('Parade Entries'!$E110="Commercial",'Parade Entries'!I110,"")</f>
        <v/>
      </c>
      <c r="J105" s="156" t="str">
        <f>IF('Parade Entries'!$E110="Commercial",'Parade Entries'!J110,"")</f>
        <v/>
      </c>
      <c r="K105" s="156" t="str">
        <f>IF('Parade Entries'!$E110="Commercial",'Parade Entries'!K110,"")</f>
        <v/>
      </c>
      <c r="L105" s="156" t="str">
        <f>IF('Parade Entries'!$E110="Commercial",'Parade Entries'!L110,"")</f>
        <v/>
      </c>
      <c r="M105" s="156" t="str">
        <f>IF('Parade Entries'!$E110="Commercial",'Parade Entries'!M110,"")</f>
        <v/>
      </c>
      <c r="N105" s="156" t="str">
        <f>IF('Parade Entries'!$E110="Commercial",'Parade Entries'!N110,"")</f>
        <v/>
      </c>
      <c r="O105" s="156" t="str">
        <f>IF('Parade Entries'!$E110="Commercial",'Parade Entries'!O110,"")</f>
        <v/>
      </c>
      <c r="P105" s="156" t="str">
        <f>IF('Parade Entries'!$E110="Commercial",'Parade Entries'!P110,"")</f>
        <v/>
      </c>
      <c r="Q105" s="156" t="str">
        <f>IF('Parade Entries'!$E110="Commercial",'Parade Entries'!Q110,"")</f>
        <v/>
      </c>
      <c r="R105" s="156" t="str">
        <f>IF('Parade Entries'!$E110="Commercial",'Parade Entries'!R110,"")</f>
        <v/>
      </c>
      <c r="S105" s="296" t="str">
        <f>IF('Parade Entries'!$E110="Commercial",'Parade Entries'!S110,"")</f>
        <v/>
      </c>
      <c r="T105" s="296" t="str">
        <f>IF('Parade Entries'!$E110="Commercial",'Parade Entries'!U110,"")</f>
        <v/>
      </c>
      <c r="U105" s="296" t="str">
        <f>IF('Parade Entries'!$E110="Commercial",'Parade Entries'!V110,"")</f>
        <v/>
      </c>
      <c r="V105" s="296" t="str">
        <f>IF('Parade Entries'!$E110="Commercial",'Parade Entries'!T110,"")</f>
        <v/>
      </c>
      <c r="W105" s="297" t="str">
        <f>IF('Parade Entries'!$E110="Commercial",'Parade Entries'!X110/100,"")</f>
        <v/>
      </c>
      <c r="X105" s="296" t="str">
        <f>IF('Parade Entries'!$E110="Commercial",'Parade Entries'!Z110,"")</f>
        <v/>
      </c>
      <c r="Y105" s="297" t="str">
        <f>IF('Parade Entries'!$E110="Commercial",'Parade Entries'!Y110,"")</f>
        <v/>
      </c>
      <c r="Z105" s="296" t="str">
        <f>IF('Parade Entries'!$E110="Commercial",'Parade Entries'!Z110,"")</f>
        <v/>
      </c>
      <c r="AA105" s="297" t="str">
        <f>IF('Parade Entries'!$E110="Commercial",'Parade Entries'!AA110,"")</f>
        <v/>
      </c>
      <c r="AB105" s="296" t="str">
        <f>IF('Parade Entries'!$E110="Commercial",'Parade Entries'!AB110,"")</f>
        <v/>
      </c>
      <c r="AC105" s="296" t="str">
        <f>IF('Parade Entries'!$E110="Commercial",'Parade Entries'!AC110,"")</f>
        <v/>
      </c>
      <c r="AD105" s="296" t="str">
        <f>IF('Parade Entries'!$E110="Commercial",'Parade Entries'!AD110,"")</f>
        <v/>
      </c>
    </row>
    <row r="106" spans="1:30" ht="18" x14ac:dyDescent="0.25">
      <c r="B106" s="156" t="str">
        <f>IF('Parade Entries'!E111="Commercial",'Parade Entries'!B111,"")</f>
        <v/>
      </c>
      <c r="C106" s="250" t="str">
        <f>IF('Parade Entries'!$E111="Commercial",'Parade Entries'!C111,"")</f>
        <v/>
      </c>
      <c r="D106" s="156" t="str">
        <f>IF('Parade Entries'!$E111="Commercial",'Parade Entries'!D111,"")</f>
        <v/>
      </c>
      <c r="E106" s="156" t="str">
        <f>IF('Parade Entries'!$E111="Commercial",'Parade Entries'!E111,"")</f>
        <v/>
      </c>
      <c r="F106" s="156" t="str">
        <f>IF('Parade Entries'!$E111="Commercial",'Parade Entries'!F111,"")</f>
        <v/>
      </c>
      <c r="G106" s="156" t="str">
        <f>IF('Parade Entries'!$E111="Commercial",'Parade Entries'!G111,"")</f>
        <v/>
      </c>
      <c r="H106" s="156" t="str">
        <f>IF('Parade Entries'!$E111="Commercial",'Parade Entries'!H111,"")</f>
        <v/>
      </c>
      <c r="I106" s="156" t="str">
        <f>IF('Parade Entries'!$E111="Commercial",'Parade Entries'!I111,"")</f>
        <v/>
      </c>
      <c r="J106" s="156" t="str">
        <f>IF('Parade Entries'!$E111="Commercial",'Parade Entries'!J111,"")</f>
        <v/>
      </c>
      <c r="K106" s="156" t="str">
        <f>IF('Parade Entries'!$E111="Commercial",'Parade Entries'!K111,"")</f>
        <v/>
      </c>
      <c r="L106" s="156" t="str">
        <f>IF('Parade Entries'!$E111="Commercial",'Parade Entries'!L111,"")</f>
        <v/>
      </c>
      <c r="M106" s="156" t="str">
        <f>IF('Parade Entries'!$E111="Commercial",'Parade Entries'!M111,"")</f>
        <v/>
      </c>
      <c r="N106" s="156" t="str">
        <f>IF('Parade Entries'!$E111="Commercial",'Parade Entries'!N111,"")</f>
        <v/>
      </c>
      <c r="O106" s="156" t="str">
        <f>IF('Parade Entries'!$E111="Commercial",'Parade Entries'!O111,"")</f>
        <v/>
      </c>
      <c r="P106" s="156" t="str">
        <f>IF('Parade Entries'!$E111="Commercial",'Parade Entries'!P111,"")</f>
        <v/>
      </c>
      <c r="Q106" s="156" t="str">
        <f>IF('Parade Entries'!$E111="Commercial",'Parade Entries'!Q111,"")</f>
        <v/>
      </c>
      <c r="R106" s="156" t="str">
        <f>IF('Parade Entries'!$E111="Commercial",'Parade Entries'!R111,"")</f>
        <v/>
      </c>
      <c r="S106" s="296" t="str">
        <f>IF('Parade Entries'!$E111="Commercial",'Parade Entries'!S111,"")</f>
        <v/>
      </c>
      <c r="T106" s="296" t="str">
        <f>IF('Parade Entries'!$E111="Commercial",'Parade Entries'!U111,"")</f>
        <v/>
      </c>
      <c r="U106" s="296" t="str">
        <f>IF('Parade Entries'!$E111="Commercial",'Parade Entries'!V111,"")</f>
        <v/>
      </c>
      <c r="V106" s="296" t="str">
        <f>IF('Parade Entries'!$E111="Commercial",'Parade Entries'!T111,"")</f>
        <v/>
      </c>
      <c r="W106" s="297" t="str">
        <f>IF('Parade Entries'!$E111="Commercial",'Parade Entries'!X111/100,"")</f>
        <v/>
      </c>
      <c r="X106" s="296" t="str">
        <f>IF('Parade Entries'!$E111="Commercial",'Parade Entries'!Z111,"")</f>
        <v/>
      </c>
      <c r="Y106" s="297" t="str">
        <f>IF('Parade Entries'!$E111="Commercial",'Parade Entries'!Y111,"")</f>
        <v/>
      </c>
      <c r="Z106" s="296" t="str">
        <f>IF('Parade Entries'!$E111="Commercial",'Parade Entries'!Z111,"")</f>
        <v/>
      </c>
      <c r="AA106" s="297" t="str">
        <f>IF('Parade Entries'!$E111="Commercial",'Parade Entries'!AA111,"")</f>
        <v/>
      </c>
      <c r="AB106" s="296" t="str">
        <f>IF('Parade Entries'!$E111="Commercial",'Parade Entries'!AB111,"")</f>
        <v/>
      </c>
      <c r="AC106" s="296" t="str">
        <f>IF('Parade Entries'!$E111="Commercial",'Parade Entries'!AC111,"")</f>
        <v/>
      </c>
      <c r="AD106" s="296" t="str">
        <f>IF('Parade Entries'!$E111="Commercial",'Parade Entries'!AD111,"")</f>
        <v/>
      </c>
    </row>
    <row r="107" spans="1:30" ht="18" x14ac:dyDescent="0.25">
      <c r="B107" s="156" t="str">
        <f>IF('Parade Entries'!E112="Commercial",'Parade Entries'!B112,"")</f>
        <v/>
      </c>
      <c r="C107" s="250" t="str">
        <f>IF('Parade Entries'!$E112="Commercial",'Parade Entries'!C112,"")</f>
        <v/>
      </c>
      <c r="D107" s="156" t="str">
        <f>IF('Parade Entries'!$E112="Commercial",'Parade Entries'!D112,"")</f>
        <v/>
      </c>
      <c r="E107" s="156" t="str">
        <f>IF('Parade Entries'!$E112="Commercial",'Parade Entries'!E112,"")</f>
        <v/>
      </c>
      <c r="F107" s="156" t="str">
        <f>IF('Parade Entries'!$E112="Commercial",'Parade Entries'!F112,"")</f>
        <v/>
      </c>
      <c r="G107" s="156" t="str">
        <f>IF('Parade Entries'!$E112="Commercial",'Parade Entries'!G112,"")</f>
        <v/>
      </c>
      <c r="H107" s="156" t="str">
        <f>IF('Parade Entries'!$E112="Commercial",'Parade Entries'!H112,"")</f>
        <v/>
      </c>
      <c r="I107" s="156" t="str">
        <f>IF('Parade Entries'!$E112="Commercial",'Parade Entries'!I112,"")</f>
        <v/>
      </c>
      <c r="J107" s="156" t="str">
        <f>IF('Parade Entries'!$E112="Commercial",'Parade Entries'!J112,"")</f>
        <v/>
      </c>
      <c r="K107" s="156" t="str">
        <f>IF('Parade Entries'!$E112="Commercial",'Parade Entries'!K112,"")</f>
        <v/>
      </c>
      <c r="L107" s="156" t="str">
        <f>IF('Parade Entries'!$E112="Commercial",'Parade Entries'!L112,"")</f>
        <v/>
      </c>
      <c r="M107" s="156" t="str">
        <f>IF('Parade Entries'!$E112="Commercial",'Parade Entries'!M112,"")</f>
        <v/>
      </c>
      <c r="N107" s="156" t="str">
        <f>IF('Parade Entries'!$E112="Commercial",'Parade Entries'!N112,"")</f>
        <v/>
      </c>
      <c r="O107" s="156" t="str">
        <f>IF('Parade Entries'!$E112="Commercial",'Parade Entries'!O112,"")</f>
        <v/>
      </c>
      <c r="P107" s="156" t="str">
        <f>IF('Parade Entries'!$E112="Commercial",'Parade Entries'!P112,"")</f>
        <v/>
      </c>
      <c r="Q107" s="156" t="str">
        <f>IF('Parade Entries'!$E112="Commercial",'Parade Entries'!Q112,"")</f>
        <v/>
      </c>
      <c r="R107" s="156" t="str">
        <f>IF('Parade Entries'!$E112="Commercial",'Parade Entries'!R112,"")</f>
        <v/>
      </c>
      <c r="S107" s="296" t="str">
        <f>IF('Parade Entries'!$E112="Commercial",'Parade Entries'!S112,"")</f>
        <v/>
      </c>
      <c r="T107" s="296" t="str">
        <f>IF('Parade Entries'!$E112="Commercial",'Parade Entries'!U112,"")</f>
        <v/>
      </c>
      <c r="U107" s="296" t="str">
        <f>IF('Parade Entries'!$E112="Commercial",'Parade Entries'!V112,"")</f>
        <v/>
      </c>
      <c r="V107" s="296" t="str">
        <f>IF('Parade Entries'!$E112="Commercial",'Parade Entries'!T112,"")</f>
        <v/>
      </c>
      <c r="W107" s="297" t="str">
        <f>IF('Parade Entries'!$E112="Commercial",'Parade Entries'!X112/100,"")</f>
        <v/>
      </c>
      <c r="X107" s="296" t="str">
        <f>IF('Parade Entries'!$E112="Commercial",'Parade Entries'!Z112,"")</f>
        <v/>
      </c>
      <c r="Y107" s="297" t="str">
        <f>IF('Parade Entries'!$E112="Commercial",'Parade Entries'!Y112,"")</f>
        <v/>
      </c>
      <c r="Z107" s="296" t="str">
        <f>IF('Parade Entries'!$E112="Commercial",'Parade Entries'!Z112,"")</f>
        <v/>
      </c>
      <c r="AA107" s="297" t="str">
        <f>IF('Parade Entries'!$E112="Commercial",'Parade Entries'!AA112,"")</f>
        <v/>
      </c>
      <c r="AB107" s="296" t="str">
        <f>IF('Parade Entries'!$E112="Commercial",'Parade Entries'!AB112,"")</f>
        <v/>
      </c>
      <c r="AC107" s="296" t="str">
        <f>IF('Parade Entries'!$E112="Commercial",'Parade Entries'!AC112,"")</f>
        <v/>
      </c>
      <c r="AD107" s="296" t="str">
        <f>IF('Parade Entries'!$E112="Commercial",'Parade Entries'!AD112,"")</f>
        <v/>
      </c>
    </row>
    <row r="108" spans="1:30" ht="18" x14ac:dyDescent="0.25">
      <c r="B108" s="156" t="str">
        <f>IF('Parade Entries'!E113="Commercial",'Parade Entries'!B113,"")</f>
        <v/>
      </c>
      <c r="C108" s="250" t="str">
        <f>IF('Parade Entries'!$E113="Commercial",'Parade Entries'!C113,"")</f>
        <v/>
      </c>
      <c r="D108" s="156" t="str">
        <f>IF('Parade Entries'!$E113="Commercial",'Parade Entries'!D113,"")</f>
        <v/>
      </c>
      <c r="E108" s="156" t="str">
        <f>IF('Parade Entries'!$E113="Commercial",'Parade Entries'!E113,"")</f>
        <v/>
      </c>
      <c r="F108" s="156" t="str">
        <f>IF('Parade Entries'!$E113="Commercial",'Parade Entries'!F113,"")</f>
        <v/>
      </c>
      <c r="G108" s="156" t="str">
        <f>IF('Parade Entries'!$E113="Commercial",'Parade Entries'!G113,"")</f>
        <v/>
      </c>
      <c r="H108" s="156" t="str">
        <f>IF('Parade Entries'!$E113="Commercial",'Parade Entries'!H113,"")</f>
        <v/>
      </c>
      <c r="I108" s="156" t="str">
        <f>IF('Parade Entries'!$E113="Commercial",'Parade Entries'!I113,"")</f>
        <v/>
      </c>
      <c r="J108" s="156" t="str">
        <f>IF('Parade Entries'!$E113="Commercial",'Parade Entries'!J113,"")</f>
        <v/>
      </c>
      <c r="K108" s="156" t="str">
        <f>IF('Parade Entries'!$E113="Commercial",'Parade Entries'!K113,"")</f>
        <v/>
      </c>
      <c r="L108" s="156" t="str">
        <f>IF('Parade Entries'!$E113="Commercial",'Parade Entries'!L113,"")</f>
        <v/>
      </c>
      <c r="M108" s="156" t="str">
        <f>IF('Parade Entries'!$E113="Commercial",'Parade Entries'!M113,"")</f>
        <v/>
      </c>
      <c r="N108" s="156" t="str">
        <f>IF('Parade Entries'!$E113="Commercial",'Parade Entries'!N113,"")</f>
        <v/>
      </c>
      <c r="O108" s="156" t="str">
        <f>IF('Parade Entries'!$E113="Commercial",'Parade Entries'!O113,"")</f>
        <v/>
      </c>
      <c r="P108" s="156" t="str">
        <f>IF('Parade Entries'!$E113="Commercial",'Parade Entries'!P113,"")</f>
        <v/>
      </c>
      <c r="Q108" s="156" t="str">
        <f>IF('Parade Entries'!$E113="Commercial",'Parade Entries'!Q113,"")</f>
        <v/>
      </c>
      <c r="R108" s="156" t="str">
        <f>IF('Parade Entries'!$E113="Commercial",'Parade Entries'!R113,"")</f>
        <v/>
      </c>
      <c r="S108" s="296" t="str">
        <f>IF('Parade Entries'!$E113="Commercial",'Parade Entries'!S113,"")</f>
        <v/>
      </c>
      <c r="T108" s="296" t="str">
        <f>IF('Parade Entries'!$E113="Commercial",'Parade Entries'!U113,"")</f>
        <v/>
      </c>
      <c r="U108" s="296" t="str">
        <f>IF('Parade Entries'!$E113="Commercial",'Parade Entries'!V113,"")</f>
        <v/>
      </c>
      <c r="V108" s="296" t="str">
        <f>IF('Parade Entries'!$E113="Commercial",'Parade Entries'!T113,"")</f>
        <v/>
      </c>
      <c r="W108" s="297" t="str">
        <f>IF('Parade Entries'!$E113="Commercial",'Parade Entries'!X113/100,"")</f>
        <v/>
      </c>
      <c r="X108" s="296" t="str">
        <f>IF('Parade Entries'!$E113="Commercial",'Parade Entries'!Z113,"")</f>
        <v/>
      </c>
      <c r="Y108" s="297" t="str">
        <f>IF('Parade Entries'!$E113="Commercial",'Parade Entries'!Y113,"")</f>
        <v/>
      </c>
      <c r="Z108" s="296" t="str">
        <f>IF('Parade Entries'!$E113="Commercial",'Parade Entries'!Z113,"")</f>
        <v/>
      </c>
      <c r="AA108" s="297" t="str">
        <f>IF('Parade Entries'!$E113="Commercial",'Parade Entries'!AA113,"")</f>
        <v/>
      </c>
      <c r="AB108" s="296" t="str">
        <f>IF('Parade Entries'!$E113="Commercial",'Parade Entries'!AB113,"")</f>
        <v/>
      </c>
      <c r="AC108" s="296" t="str">
        <f>IF('Parade Entries'!$E113="Commercial",'Parade Entries'!AC113,"")</f>
        <v/>
      </c>
      <c r="AD108" s="296" t="str">
        <f>IF('Parade Entries'!$E113="Commercial",'Parade Entries'!AD113,"")</f>
        <v/>
      </c>
    </row>
    <row r="109" spans="1:30" ht="18" x14ac:dyDescent="0.25">
      <c r="B109" s="156" t="str">
        <f>IF('Parade Entries'!E114="Commercial",'Parade Entries'!B114,"")</f>
        <v/>
      </c>
      <c r="C109" s="250" t="str">
        <f>IF('Parade Entries'!$E114="Commercial",'Parade Entries'!C114,"")</f>
        <v/>
      </c>
      <c r="D109" s="156" t="str">
        <f>IF('Parade Entries'!$E114="Commercial",'Parade Entries'!D114,"")</f>
        <v/>
      </c>
      <c r="E109" s="156" t="str">
        <f>IF('Parade Entries'!$E114="Commercial",'Parade Entries'!E114,"")</f>
        <v/>
      </c>
      <c r="F109" s="156" t="str">
        <f>IF('Parade Entries'!$E114="Commercial",'Parade Entries'!F114,"")</f>
        <v/>
      </c>
      <c r="G109" s="156" t="str">
        <f>IF('Parade Entries'!$E114="Commercial",'Parade Entries'!G114,"")</f>
        <v/>
      </c>
      <c r="H109" s="156" t="str">
        <f>IF('Parade Entries'!$E114="Commercial",'Parade Entries'!H114,"")</f>
        <v/>
      </c>
      <c r="I109" s="156" t="str">
        <f>IF('Parade Entries'!$E114="Commercial",'Parade Entries'!I114,"")</f>
        <v/>
      </c>
      <c r="J109" s="156" t="str">
        <f>IF('Parade Entries'!$E114="Commercial",'Parade Entries'!J114,"")</f>
        <v/>
      </c>
      <c r="K109" s="156" t="str">
        <f>IF('Parade Entries'!$E114="Commercial",'Parade Entries'!K114,"")</f>
        <v/>
      </c>
      <c r="L109" s="156" t="str">
        <f>IF('Parade Entries'!$E114="Commercial",'Parade Entries'!L114,"")</f>
        <v/>
      </c>
      <c r="M109" s="156" t="str">
        <f>IF('Parade Entries'!$E114="Commercial",'Parade Entries'!M114,"")</f>
        <v/>
      </c>
      <c r="N109" s="156" t="str">
        <f>IF('Parade Entries'!$E114="Commercial",'Parade Entries'!N114,"")</f>
        <v/>
      </c>
      <c r="O109" s="156" t="str">
        <f>IF('Parade Entries'!$E114="Commercial",'Parade Entries'!O114,"")</f>
        <v/>
      </c>
      <c r="P109" s="156" t="str">
        <f>IF('Parade Entries'!$E114="Commercial",'Parade Entries'!P114,"")</f>
        <v/>
      </c>
      <c r="Q109" s="156" t="str">
        <f>IF('Parade Entries'!$E114="Commercial",'Parade Entries'!Q114,"")</f>
        <v/>
      </c>
      <c r="R109" s="156" t="str">
        <f>IF('Parade Entries'!$E114="Commercial",'Parade Entries'!R114,"")</f>
        <v/>
      </c>
      <c r="S109" s="296" t="str">
        <f>IF('Parade Entries'!$E114="Commercial",'Parade Entries'!S114,"")</f>
        <v/>
      </c>
      <c r="T109" s="296" t="str">
        <f>IF('Parade Entries'!$E114="Commercial",'Parade Entries'!U114,"")</f>
        <v/>
      </c>
      <c r="U109" s="296" t="str">
        <f>IF('Parade Entries'!$E114="Commercial",'Parade Entries'!V114,"")</f>
        <v/>
      </c>
      <c r="V109" s="296" t="str">
        <f>IF('Parade Entries'!$E114="Commercial",'Parade Entries'!T114,"")</f>
        <v/>
      </c>
      <c r="W109" s="297" t="str">
        <f>IF('Parade Entries'!$E114="Commercial",'Parade Entries'!X114/100,"")</f>
        <v/>
      </c>
      <c r="X109" s="296" t="str">
        <f>IF('Parade Entries'!$E114="Commercial",'Parade Entries'!Z114,"")</f>
        <v/>
      </c>
      <c r="Y109" s="297" t="str">
        <f>IF('Parade Entries'!$E114="Commercial",'Parade Entries'!Y114,"")</f>
        <v/>
      </c>
      <c r="Z109" s="296" t="str">
        <f>IF('Parade Entries'!$E114="Commercial",'Parade Entries'!Z114,"")</f>
        <v/>
      </c>
      <c r="AA109" s="297" t="str">
        <f>IF('Parade Entries'!$E114="Commercial",'Parade Entries'!AA114,"")</f>
        <v/>
      </c>
      <c r="AB109" s="296" t="str">
        <f>IF('Parade Entries'!$E114="Commercial",'Parade Entries'!AB114,"")</f>
        <v/>
      </c>
      <c r="AC109" s="296" t="str">
        <f>IF('Parade Entries'!$E114="Commercial",'Parade Entries'!AC114,"")</f>
        <v/>
      </c>
      <c r="AD109" s="296" t="str">
        <f>IF('Parade Entries'!$E114="Commercial",'Parade Entries'!AD114,"")</f>
        <v/>
      </c>
    </row>
    <row r="110" spans="1:30" ht="18" x14ac:dyDescent="0.25">
      <c r="B110" s="156" t="str">
        <f>IF('Parade Entries'!E115="Commercial",'Parade Entries'!B115,"")</f>
        <v/>
      </c>
      <c r="C110" s="250" t="str">
        <f>IF('Parade Entries'!$E115="Commercial",'Parade Entries'!C115,"")</f>
        <v/>
      </c>
      <c r="D110" s="156" t="str">
        <f>IF('Parade Entries'!$E115="Commercial",'Parade Entries'!D115,"")</f>
        <v/>
      </c>
      <c r="E110" s="156" t="str">
        <f>IF('Parade Entries'!$E115="Commercial",'Parade Entries'!E115,"")</f>
        <v/>
      </c>
      <c r="F110" s="156" t="str">
        <f>IF('Parade Entries'!$E115="Commercial",'Parade Entries'!F115,"")</f>
        <v/>
      </c>
      <c r="G110" s="156" t="str">
        <f>IF('Parade Entries'!$E115="Commercial",'Parade Entries'!G115,"")</f>
        <v/>
      </c>
      <c r="H110" s="156" t="str">
        <f>IF('Parade Entries'!$E115="Commercial",'Parade Entries'!H115,"")</f>
        <v/>
      </c>
      <c r="I110" s="156" t="str">
        <f>IF('Parade Entries'!$E115="Commercial",'Parade Entries'!I115,"")</f>
        <v/>
      </c>
      <c r="J110" s="156" t="str">
        <f>IF('Parade Entries'!$E115="Commercial",'Parade Entries'!J115,"")</f>
        <v/>
      </c>
      <c r="K110" s="156" t="str">
        <f>IF('Parade Entries'!$E115="Commercial",'Parade Entries'!K115,"")</f>
        <v/>
      </c>
      <c r="L110" s="156" t="str">
        <f>IF('Parade Entries'!$E115="Commercial",'Parade Entries'!L115,"")</f>
        <v/>
      </c>
      <c r="M110" s="156" t="str">
        <f>IF('Parade Entries'!$E115="Commercial",'Parade Entries'!M115,"")</f>
        <v/>
      </c>
      <c r="N110" s="156" t="str">
        <f>IF('Parade Entries'!$E115="Commercial",'Parade Entries'!N115,"")</f>
        <v/>
      </c>
      <c r="O110" s="156" t="str">
        <f>IF('Parade Entries'!$E115="Commercial",'Parade Entries'!O115,"")</f>
        <v/>
      </c>
      <c r="P110" s="156" t="str">
        <f>IF('Parade Entries'!$E115="Commercial",'Parade Entries'!P115,"")</f>
        <v/>
      </c>
      <c r="Q110" s="156" t="str">
        <f>IF('Parade Entries'!$E115="Commercial",'Parade Entries'!Q115,"")</f>
        <v/>
      </c>
      <c r="R110" s="156" t="str">
        <f>IF('Parade Entries'!$E115="Commercial",'Parade Entries'!R115,"")</f>
        <v/>
      </c>
      <c r="S110" s="296" t="str">
        <f>IF('Parade Entries'!$E115="Commercial",'Parade Entries'!S115,"")</f>
        <v/>
      </c>
      <c r="T110" s="296" t="str">
        <f>IF('Parade Entries'!$E115="Commercial",'Parade Entries'!U115,"")</f>
        <v/>
      </c>
      <c r="U110" s="296" t="str">
        <f>IF('Parade Entries'!$E115="Commercial",'Parade Entries'!V115,"")</f>
        <v/>
      </c>
      <c r="V110" s="296" t="str">
        <f>IF('Parade Entries'!$E115="Commercial",'Parade Entries'!T115,"")</f>
        <v/>
      </c>
      <c r="W110" s="297" t="str">
        <f>IF('Parade Entries'!$E115="Commercial",'Parade Entries'!X115/100,"")</f>
        <v/>
      </c>
      <c r="X110" s="296" t="str">
        <f>IF('Parade Entries'!$E115="Commercial",'Parade Entries'!Z115,"")</f>
        <v/>
      </c>
      <c r="Y110" s="297" t="str">
        <f>IF('Parade Entries'!$E115="Commercial",'Parade Entries'!Y115,"")</f>
        <v/>
      </c>
      <c r="Z110" s="296" t="str">
        <f>IF('Parade Entries'!$E115="Commercial",'Parade Entries'!Z115,"")</f>
        <v/>
      </c>
      <c r="AA110" s="297" t="str">
        <f>IF('Parade Entries'!$E115="Commercial",'Parade Entries'!AA115,"")</f>
        <v/>
      </c>
      <c r="AB110" s="296" t="str">
        <f>IF('Parade Entries'!$E115="Commercial",'Parade Entries'!AB115,"")</f>
        <v/>
      </c>
      <c r="AC110" s="296" t="str">
        <f>IF('Parade Entries'!$E115="Commercial",'Parade Entries'!AC115,"")</f>
        <v/>
      </c>
      <c r="AD110" s="296" t="str">
        <f>IF('Parade Entries'!$E115="Commercial",'Parade Entries'!AD115,"")</f>
        <v/>
      </c>
    </row>
    <row r="111" spans="1:30" x14ac:dyDescent="0.2">
      <c r="K111" s="267">
        <f>SUM(K1:K110)</f>
        <v>674</v>
      </c>
      <c r="O111" s="267">
        <f t="shared" ref="O111:P111" si="0">SUM(O1:O110)</f>
        <v>44</v>
      </c>
      <c r="P111" s="267">
        <f t="shared" si="0"/>
        <v>14</v>
      </c>
      <c r="S111" s="291">
        <f>SUM(S1:S110)</f>
        <v>10375</v>
      </c>
      <c r="T111" s="291">
        <f>SUM(T1:T110)</f>
        <v>8717.65</v>
      </c>
      <c r="U111" s="291">
        <f t="shared" ref="U111:X111" si="1">SUM(U1:U110)</f>
        <v>17.399999999999999</v>
      </c>
      <c r="V111" s="291">
        <f t="shared" si="1"/>
        <v>254.17999999999998</v>
      </c>
      <c r="W111" s="291"/>
      <c r="X111" s="291">
        <f t="shared" si="1"/>
        <v>407.35</v>
      </c>
      <c r="Y111" s="111"/>
      <c r="Z111" s="111"/>
      <c r="AA111" s="111"/>
      <c r="AB111" s="291">
        <f>SUM(AB1:AB110)</f>
        <v>0</v>
      </c>
    </row>
    <row r="112" spans="1:30" ht="18" x14ac:dyDescent="0.2">
      <c r="A112" s="14"/>
      <c r="B112" s="270" t="s">
        <v>305</v>
      </c>
      <c r="C112" s="271" t="s">
        <v>12</v>
      </c>
      <c r="D112" s="270" t="s">
        <v>18</v>
      </c>
      <c r="E112" s="270" t="s">
        <v>2</v>
      </c>
      <c r="F112" s="24" t="s">
        <v>49</v>
      </c>
      <c r="G112" s="24" t="s">
        <v>50</v>
      </c>
      <c r="H112" s="24" t="s">
        <v>28</v>
      </c>
      <c r="I112" s="272" t="s">
        <v>51</v>
      </c>
      <c r="J112" s="24" t="s">
        <v>313</v>
      </c>
      <c r="K112" s="273" t="s">
        <v>53</v>
      </c>
      <c r="L112" s="24" t="s">
        <v>321</v>
      </c>
      <c r="M112" s="273" t="s">
        <v>611</v>
      </c>
      <c r="N112" s="273" t="s">
        <v>497</v>
      </c>
      <c r="O112" s="24" t="s">
        <v>55</v>
      </c>
      <c r="P112" s="24" t="s">
        <v>54</v>
      </c>
      <c r="Q112" s="24" t="s">
        <v>30</v>
      </c>
      <c r="R112" s="274" t="s">
        <v>8</v>
      </c>
      <c r="S112" s="275" t="s">
        <v>38</v>
      </c>
      <c r="T112" s="275" t="s">
        <v>16</v>
      </c>
      <c r="U112" s="275" t="s">
        <v>425</v>
      </c>
      <c r="V112" s="275" t="s">
        <v>424</v>
      </c>
      <c r="W112" s="275" t="s">
        <v>829</v>
      </c>
      <c r="X112" s="275" t="s">
        <v>443</v>
      </c>
      <c r="Y112" s="275" t="s">
        <v>830</v>
      </c>
      <c r="Z112" s="275" t="s">
        <v>423</v>
      </c>
      <c r="AA112" s="276" t="s">
        <v>831</v>
      </c>
      <c r="AB112" s="24" t="s">
        <v>15</v>
      </c>
      <c r="AC112" s="274" t="s">
        <v>10</v>
      </c>
      <c r="AD112" s="277" t="s">
        <v>62</v>
      </c>
    </row>
  </sheetData>
  <sortState xmlns:xlrd2="http://schemas.microsoft.com/office/spreadsheetml/2017/richdata2" ref="B2:V110">
    <sortCondition ref="C2:C110"/>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304F0-9951-4F9D-BDC2-558D0B8E9B5E}">
  <dimension ref="A1:AD111"/>
  <sheetViews>
    <sheetView showZeros="0" zoomScale="130" zoomScaleNormal="130" workbookViewId="0">
      <selection activeCell="B2" sqref="B2"/>
    </sheetView>
  </sheetViews>
  <sheetFormatPr defaultRowHeight="15" x14ac:dyDescent="0.2"/>
  <cols>
    <col min="2" max="2" width="45.5546875" customWidth="1"/>
    <col min="3" max="3" width="17.88671875" style="217" customWidth="1"/>
    <col min="4" max="4" width="12.44140625" style="119" customWidth="1"/>
    <col min="5" max="5" width="11.5546875" customWidth="1"/>
    <col min="6" max="6" width="10.88671875" customWidth="1"/>
    <col min="7" max="7" width="21.33203125" customWidth="1"/>
    <col min="8" max="8" width="30.88671875" style="153" customWidth="1"/>
    <col min="9" max="9" width="24.33203125" customWidth="1"/>
    <col min="10" max="10" width="18.77734375" customWidth="1"/>
    <col min="12" max="12" width="16.109375" customWidth="1"/>
    <col min="13" max="13" width="11" customWidth="1"/>
    <col min="14" max="14" width="16.88671875" customWidth="1"/>
    <col min="15" max="15" width="17.5546875" customWidth="1"/>
    <col min="16" max="16" width="13" style="154" customWidth="1"/>
    <col min="17" max="17" width="21.77734375" style="154" customWidth="1"/>
    <col min="18" max="18" width="18.6640625" style="154" customWidth="1"/>
    <col min="19" max="19" width="16.77734375" style="155" customWidth="1"/>
    <col min="20" max="20" width="13.109375" customWidth="1"/>
    <col min="21" max="21" width="24.77734375" customWidth="1"/>
    <col min="22" max="22" width="13.44140625" customWidth="1"/>
    <col min="23" max="23" width="12.5546875" customWidth="1"/>
    <col min="24" max="24" width="17" customWidth="1"/>
    <col min="25" max="25" width="17.88671875" style="155" customWidth="1"/>
    <col min="26" max="26" width="21.6640625" style="154" customWidth="1"/>
    <col min="27" max="27" width="16.88671875" style="155" customWidth="1"/>
    <col min="28" max="28" width="17.5546875" customWidth="1"/>
    <col min="29" max="29" width="19.6640625" customWidth="1"/>
  </cols>
  <sheetData>
    <row r="1" spans="1:30" ht="27" customHeight="1" x14ac:dyDescent="0.2">
      <c r="A1" s="14"/>
      <c r="B1" s="270" t="s">
        <v>305</v>
      </c>
      <c r="C1" s="271" t="s">
        <v>12</v>
      </c>
      <c r="D1" s="270" t="s">
        <v>18</v>
      </c>
      <c r="E1" s="270" t="s">
        <v>2</v>
      </c>
      <c r="F1" s="24" t="s">
        <v>49</v>
      </c>
      <c r="G1" s="24" t="s">
        <v>50</v>
      </c>
      <c r="H1" s="24" t="s">
        <v>28</v>
      </c>
      <c r="I1" s="272" t="s">
        <v>51</v>
      </c>
      <c r="J1" s="24" t="s">
        <v>313</v>
      </c>
      <c r="K1" s="273" t="s">
        <v>53</v>
      </c>
      <c r="L1" s="24" t="s">
        <v>321</v>
      </c>
      <c r="M1" s="273" t="s">
        <v>611</v>
      </c>
      <c r="N1" s="273" t="s">
        <v>497</v>
      </c>
      <c r="O1" s="24" t="s">
        <v>55</v>
      </c>
      <c r="P1" s="24" t="s">
        <v>54</v>
      </c>
      <c r="Q1" s="24" t="s">
        <v>30</v>
      </c>
      <c r="R1" s="274" t="s">
        <v>8</v>
      </c>
      <c r="S1" s="275" t="s">
        <v>38</v>
      </c>
      <c r="T1" s="275" t="s">
        <v>16</v>
      </c>
      <c r="U1" s="275" t="s">
        <v>425</v>
      </c>
      <c r="V1" s="275" t="s">
        <v>424</v>
      </c>
      <c r="W1" s="275" t="s">
        <v>829</v>
      </c>
      <c r="X1" s="275" t="s">
        <v>443</v>
      </c>
      <c r="Y1" s="276" t="s">
        <v>830</v>
      </c>
      <c r="Z1" s="299" t="s">
        <v>423</v>
      </c>
      <c r="AA1" s="276" t="s">
        <v>831</v>
      </c>
      <c r="AB1" s="24" t="s">
        <v>15</v>
      </c>
      <c r="AC1" s="274" t="s">
        <v>10</v>
      </c>
      <c r="AD1" s="277" t="s">
        <v>62</v>
      </c>
    </row>
    <row r="2" spans="1:30" ht="18" x14ac:dyDescent="0.25">
      <c r="B2" s="156">
        <f>IF('Parade Entries'!$E7="Political",'Parade Entries'!B7,0)</f>
        <v>0</v>
      </c>
      <c r="C2" s="250">
        <f>IF('Parade Entries'!$E7="Political",'Parade Entries'!C7,0)</f>
        <v>0</v>
      </c>
      <c r="D2" s="293">
        <f>IF('Parade Entries'!$E7="Political",'Parade Entries'!D7,0)</f>
        <v>0</v>
      </c>
      <c r="E2" s="156">
        <f>IF('Parade Entries'!$E7="Political",'Parade Entries'!E7,0)</f>
        <v>0</v>
      </c>
      <c r="F2" s="156">
        <f>IF('Parade Entries'!$E7="Political",'Parade Entries'!F7,0)</f>
        <v>0</v>
      </c>
      <c r="G2" s="156">
        <f>IF('Parade Entries'!$E7="Political",'Parade Entries'!G7,0)</f>
        <v>0</v>
      </c>
      <c r="H2" s="156">
        <f>IF('Parade Entries'!$E7="Political",'Parade Entries'!H7,0)</f>
        <v>0</v>
      </c>
      <c r="I2" s="292">
        <f>IF('Parade Entries'!$E7="Political",'Parade Entries'!I7,0)</f>
        <v>0</v>
      </c>
      <c r="J2" s="156">
        <f>IF('Parade Entries'!$E7="Political",'Parade Entries'!J7,0)</f>
        <v>0</v>
      </c>
      <c r="K2" s="156">
        <f>IF('Parade Entries'!$E7="Political",'Parade Entries'!K7,0)</f>
        <v>0</v>
      </c>
      <c r="L2" s="156">
        <f>IF('Parade Entries'!$E7="Political",'Parade Entries'!L7,0)</f>
        <v>0</v>
      </c>
      <c r="M2" s="156">
        <f>IF('Parade Entries'!$E7="Political",'Parade Entries'!M7,0)</f>
        <v>0</v>
      </c>
      <c r="N2" s="156">
        <f>IF('Parade Entries'!$E7="Political",'Parade Entries'!N7,0)</f>
        <v>0</v>
      </c>
      <c r="O2" s="156">
        <f>IF('Parade Entries'!$E7="Political",'Parade Entries'!O7,0)</f>
        <v>0</v>
      </c>
      <c r="P2" s="156">
        <f>IF('Parade Entries'!$E7="Political",'Parade Entries'!P7,0)</f>
        <v>0</v>
      </c>
      <c r="Q2" s="156">
        <f>IF('Parade Entries'!$E7="Political",'Parade Entries'!Q7,0)</f>
        <v>0</v>
      </c>
      <c r="R2" s="156">
        <f>IF('Parade Entries'!$E7="Political",'Parade Entries'!R7,0)</f>
        <v>0</v>
      </c>
      <c r="S2" s="296">
        <f>IF('Parade Entries'!$E7="Political",'Parade Entries'!S7,0)</f>
        <v>0</v>
      </c>
      <c r="T2" s="296">
        <f>IF('Parade Entries'!$E7="Political",'Parade Entries'!U7,0)</f>
        <v>0</v>
      </c>
      <c r="U2" s="296">
        <f>IF('Parade Entries'!$E7="Political",'Parade Entries'!V7,0)</f>
        <v>0</v>
      </c>
      <c r="V2" s="296">
        <f>IF('Parade Entries'!$E7="Political",'Parade Entries'!T7,0)</f>
        <v>0</v>
      </c>
      <c r="W2" s="297">
        <f>IF('Parade Entries'!$E7="Political",'Parade Entries'!W7,0)</f>
        <v>0</v>
      </c>
      <c r="X2" s="296">
        <f>IF('Parade Entries'!$E7="Political",'Parade Entries'!X7,0)</f>
        <v>0</v>
      </c>
      <c r="Y2" s="297">
        <f>IF('Parade Entries'!$E7="Political",'Parade Entries'!Y7,0)</f>
        <v>0</v>
      </c>
      <c r="Z2" s="296">
        <f>IF('Parade Entries'!$E7="Political",'Parade Entries'!Z7,0)</f>
        <v>0</v>
      </c>
      <c r="AA2" s="297">
        <f>IF('Parade Entries'!$E7="Political",'Parade Entries'!AA7,0)</f>
        <v>0</v>
      </c>
      <c r="AB2" s="156">
        <f>IF('Parade Entries'!$E7="Political",'Parade Entries'!AB7,0)</f>
        <v>0</v>
      </c>
      <c r="AC2" s="156">
        <f>IF('Parade Entries'!$E7="Political",'Parade Entries'!AC7,0)</f>
        <v>0</v>
      </c>
      <c r="AD2" s="156">
        <f>IF('Parade Entries'!$E7="Political",'Parade Entries'!AD7,0)</f>
        <v>0</v>
      </c>
    </row>
    <row r="3" spans="1:30" ht="18" x14ac:dyDescent="0.25">
      <c r="B3" s="156">
        <f>IF('Parade Entries'!$E8="Political",'Parade Entries'!B8,0)</f>
        <v>0</v>
      </c>
      <c r="C3" s="250">
        <f>IF('Parade Entries'!$E8="Political",'Parade Entries'!C8,0)</f>
        <v>0</v>
      </c>
      <c r="D3" s="293">
        <f>IF('Parade Entries'!$E8="Political",'Parade Entries'!D8,0)</f>
        <v>0</v>
      </c>
      <c r="E3" s="156">
        <f>IF('Parade Entries'!$E8="Political",'Parade Entries'!E8,0)</f>
        <v>0</v>
      </c>
      <c r="F3" s="156">
        <f>IF('Parade Entries'!$E8="Political",'Parade Entries'!F8,0)</f>
        <v>0</v>
      </c>
      <c r="G3" s="156">
        <f>IF('Parade Entries'!$E8="Political",'Parade Entries'!G8,0)</f>
        <v>0</v>
      </c>
      <c r="H3" s="156">
        <f>IF('Parade Entries'!$E8="Political",'Parade Entries'!H8,0)</f>
        <v>0</v>
      </c>
      <c r="I3" s="292">
        <f>IF('Parade Entries'!$E8="Political",'Parade Entries'!I8,0)</f>
        <v>0</v>
      </c>
      <c r="J3" s="156">
        <f>IF('Parade Entries'!$E8="Political",'Parade Entries'!J8,0)</f>
        <v>0</v>
      </c>
      <c r="K3" s="156">
        <f>IF('Parade Entries'!$E8="Political",'Parade Entries'!K8,0)</f>
        <v>0</v>
      </c>
      <c r="L3" s="156">
        <f>IF('Parade Entries'!$E8="Political",'Parade Entries'!L8,0)</f>
        <v>0</v>
      </c>
      <c r="M3" s="156">
        <f>IF('Parade Entries'!$E8="Political",'Parade Entries'!M8,0)</f>
        <v>0</v>
      </c>
      <c r="N3" s="156">
        <f>IF('Parade Entries'!$E8="Political",'Parade Entries'!N8,0)</f>
        <v>0</v>
      </c>
      <c r="O3" s="156">
        <f>IF('Parade Entries'!$E8="Political",'Parade Entries'!O8,0)</f>
        <v>0</v>
      </c>
      <c r="P3" s="156">
        <f>IF('Parade Entries'!$E8="Political",'Parade Entries'!P8,0)</f>
        <v>0</v>
      </c>
      <c r="Q3" s="156">
        <f>IF('Parade Entries'!$E8="Political",'Parade Entries'!Q8,0)</f>
        <v>0</v>
      </c>
      <c r="R3" s="156">
        <f>IF('Parade Entries'!$E8="Political",'Parade Entries'!R8,0)</f>
        <v>0</v>
      </c>
      <c r="S3" s="296">
        <f>IF('Parade Entries'!$E8="Political",'Parade Entries'!S8,0)</f>
        <v>0</v>
      </c>
      <c r="T3" s="296">
        <f>IF('Parade Entries'!$E8="Political",'Parade Entries'!U8,0)</f>
        <v>0</v>
      </c>
      <c r="U3" s="296">
        <f>IF('Parade Entries'!$E8="Political",'Parade Entries'!V8,0)</f>
        <v>0</v>
      </c>
      <c r="V3" s="296">
        <f>IF('Parade Entries'!$E8="Political",'Parade Entries'!T8,0)</f>
        <v>0</v>
      </c>
      <c r="W3" s="297">
        <f>IF('Parade Entries'!$E8="Political",'Parade Entries'!W8,0)</f>
        <v>0</v>
      </c>
      <c r="X3" s="296">
        <f>IF('Parade Entries'!$E8="Political",'Parade Entries'!X8,0)</f>
        <v>0</v>
      </c>
      <c r="Y3" s="297">
        <f>IF('Parade Entries'!$E8="Political",'Parade Entries'!Y8,0)</f>
        <v>0</v>
      </c>
      <c r="Z3" s="296">
        <f>IF('Parade Entries'!$E8="Political",'Parade Entries'!Z8,0)</f>
        <v>0</v>
      </c>
      <c r="AA3" s="297">
        <f>IF('Parade Entries'!$E8="Political",'Parade Entries'!AA8,0)</f>
        <v>0</v>
      </c>
      <c r="AB3" s="156">
        <f>IF('Parade Entries'!$E8="Political",'Parade Entries'!AB8,0)</f>
        <v>0</v>
      </c>
      <c r="AC3" s="156">
        <f>IF('Parade Entries'!$E8="Political",'Parade Entries'!AC8,0)</f>
        <v>0</v>
      </c>
      <c r="AD3" s="156">
        <f>IF('Parade Entries'!$E8="Political",'Parade Entries'!AD8,0)</f>
        <v>0</v>
      </c>
    </row>
    <row r="4" spans="1:30" ht="18" x14ac:dyDescent="0.25">
      <c r="B4" s="156">
        <f>IF('Parade Entries'!$E9="Political",'Parade Entries'!B9,0)</f>
        <v>0</v>
      </c>
      <c r="C4" s="250">
        <f>IF('Parade Entries'!$E9="Political",'Parade Entries'!C9,0)</f>
        <v>0</v>
      </c>
      <c r="D4" s="293">
        <f>IF('Parade Entries'!$E9="Political",'Parade Entries'!D9,0)</f>
        <v>0</v>
      </c>
      <c r="E4" s="156">
        <f>IF('Parade Entries'!$E9="Political",'Parade Entries'!E9,0)</f>
        <v>0</v>
      </c>
      <c r="F4" s="156">
        <f>IF('Parade Entries'!$E9="Political",'Parade Entries'!F9,0)</f>
        <v>0</v>
      </c>
      <c r="G4" s="156">
        <f>IF('Parade Entries'!$E9="Political",'Parade Entries'!G9,0)</f>
        <v>0</v>
      </c>
      <c r="H4" s="156">
        <f>IF('Parade Entries'!$E9="Political",'Parade Entries'!H9,0)</f>
        <v>0</v>
      </c>
      <c r="I4" s="292">
        <f>IF('Parade Entries'!$E9="Political",'Parade Entries'!I9,0)</f>
        <v>0</v>
      </c>
      <c r="J4" s="156">
        <f>IF('Parade Entries'!$E9="Political",'Parade Entries'!J9,0)</f>
        <v>0</v>
      </c>
      <c r="K4" s="156">
        <f>IF('Parade Entries'!$E9="Political",'Parade Entries'!K9,0)</f>
        <v>0</v>
      </c>
      <c r="L4" s="156">
        <f>IF('Parade Entries'!$E9="Political",'Parade Entries'!L9,0)</f>
        <v>0</v>
      </c>
      <c r="M4" s="156">
        <f>IF('Parade Entries'!$E9="Political",'Parade Entries'!M9,0)</f>
        <v>0</v>
      </c>
      <c r="N4" s="156">
        <f>IF('Parade Entries'!$E9="Political",'Parade Entries'!N9,0)</f>
        <v>0</v>
      </c>
      <c r="O4" s="156">
        <f>IF('Parade Entries'!$E9="Political",'Parade Entries'!O9,0)</f>
        <v>0</v>
      </c>
      <c r="P4" s="156">
        <f>IF('Parade Entries'!$E9="Political",'Parade Entries'!P9,0)</f>
        <v>0</v>
      </c>
      <c r="Q4" s="156">
        <f>IF('Parade Entries'!$E9="Political",'Parade Entries'!Q9,0)</f>
        <v>0</v>
      </c>
      <c r="R4" s="156">
        <f>IF('Parade Entries'!$E9="Political",'Parade Entries'!R9,0)</f>
        <v>0</v>
      </c>
      <c r="S4" s="296">
        <f>IF('Parade Entries'!$E9="Political",'Parade Entries'!S9,0)</f>
        <v>0</v>
      </c>
      <c r="T4" s="296">
        <f>IF('Parade Entries'!$E9="Political",'Parade Entries'!U9,0)</f>
        <v>0</v>
      </c>
      <c r="U4" s="296">
        <f>IF('Parade Entries'!$E9="Political",'Parade Entries'!V9,0)</f>
        <v>0</v>
      </c>
      <c r="V4" s="296">
        <f>IF('Parade Entries'!$E9="Political",'Parade Entries'!T9,0)</f>
        <v>0</v>
      </c>
      <c r="W4" s="297">
        <f>IF('Parade Entries'!$E9="Political",'Parade Entries'!W9,0)</f>
        <v>0</v>
      </c>
      <c r="X4" s="296">
        <f>IF('Parade Entries'!$E9="Political",'Parade Entries'!X9,0)</f>
        <v>0</v>
      </c>
      <c r="Y4" s="297">
        <f>IF('Parade Entries'!$E9="Political",'Parade Entries'!Y9,0)</f>
        <v>0</v>
      </c>
      <c r="Z4" s="296">
        <f>IF('Parade Entries'!$E9="Political",'Parade Entries'!Z9,0)</f>
        <v>0</v>
      </c>
      <c r="AA4" s="297">
        <f>IF('Parade Entries'!$E9="Political",'Parade Entries'!AA9,0)</f>
        <v>0</v>
      </c>
      <c r="AB4" s="156">
        <f>IF('Parade Entries'!$E9="Political",'Parade Entries'!AB9,0)</f>
        <v>0</v>
      </c>
      <c r="AC4" s="156">
        <f>IF('Parade Entries'!$E9="Political",'Parade Entries'!AC9,0)</f>
        <v>0</v>
      </c>
      <c r="AD4" s="156">
        <f>IF('Parade Entries'!$E9="Political",'Parade Entries'!AD9,0)</f>
        <v>0</v>
      </c>
    </row>
    <row r="5" spans="1:30" ht="18" x14ac:dyDescent="0.25">
      <c r="B5" s="156" t="str">
        <f>IF('Parade Entries'!$E10="Political",'Parade Entries'!B10,0)</f>
        <v>David Timm</v>
      </c>
      <c r="C5" s="250">
        <f>IF('Parade Entries'!$E10="Political",'Parade Entries'!C10,0)</f>
        <v>45977</v>
      </c>
      <c r="D5" s="293" t="str">
        <f>IF('Parade Entries'!$E10="Political",'Parade Entries'!D10,0)</f>
        <v>Paid</v>
      </c>
      <c r="E5" s="156" t="str">
        <f>IF('Parade Entries'!$E10="Political",'Parade Entries'!E10,0)</f>
        <v>Political</v>
      </c>
      <c r="F5" s="156" t="str">
        <f>IF('Parade Entries'!$E10="Political",'Parade Entries'!F10,0)</f>
        <v>David</v>
      </c>
      <c r="G5" s="156" t="str">
        <f>IF('Parade Entries'!$E10="Political",'Parade Entries'!G10,0)</f>
        <v>Timm</v>
      </c>
      <c r="H5" s="156" t="str">
        <f>IF('Parade Entries'!$E10="Political",'Parade Entries'!H10,0)</f>
        <v>Davetimm215@msn.com</v>
      </c>
      <c r="I5" s="292">
        <f>IF('Parade Entries'!$E10="Political",'Parade Entries'!I10,0)</f>
        <v>2173416361</v>
      </c>
      <c r="J5" s="156" t="str">
        <f>IF('Parade Entries'!$E10="Political",'Parade Entries'!J10,0)</f>
        <v>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v>
      </c>
      <c r="K5" s="156">
        <f>IF('Parade Entries'!$E10="Political",'Parade Entries'!K10,0)</f>
        <v>50</v>
      </c>
      <c r="L5" s="156" t="str">
        <f>IF('Parade Entries'!$E10="Political",'Parade Entries'!L10,0)</f>
        <v>Will have loud speaker announcing his run for office</v>
      </c>
      <c r="M5" s="156" t="str">
        <f>IF('Parade Entries'!$E10="Political",'Parade Entries'!M10,0)</f>
        <v>no</v>
      </c>
      <c r="N5" s="156" t="str">
        <f>IF('Parade Entries'!$E10="Political",'Parade Entries'!N10,0)</f>
        <v>Speaker</v>
      </c>
      <c r="O5" s="156">
        <f>IF('Parade Entries'!$E10="Political",'Parade Entries'!O10,0)</f>
        <v>1</v>
      </c>
      <c r="P5" s="156" t="str">
        <f>IF('Parade Entries'!$E10="Political",'Parade Entries'!P10,0)</f>
        <v>24' trailer</v>
      </c>
      <c r="Q5" s="156">
        <f>IF('Parade Entries'!$E10="Political",'Parade Entries'!Q10,0)</f>
        <v>0</v>
      </c>
      <c r="R5" s="156" t="str">
        <f>IF('Parade Entries'!$E10="Political",'Parade Entries'!R10,0)</f>
        <v>Online - Stripe</v>
      </c>
      <c r="S5" s="296">
        <f>IF('Parade Entries'!$E10="Political",'Parade Entries'!S10,0)</f>
        <v>350</v>
      </c>
      <c r="T5" s="296">
        <f>IF('Parade Entries'!$E10="Political",'Parade Entries'!U10,0)</f>
        <v>329.4</v>
      </c>
      <c r="U5" s="296">
        <f>IF('Parade Entries'!$E10="Political",'Parade Entries'!V10,0)</f>
        <v>10.15</v>
      </c>
      <c r="V5" s="296">
        <f>IF('Parade Entries'!$E10="Political",'Parade Entries'!T10,0)</f>
        <v>10.45</v>
      </c>
      <c r="W5" s="297">
        <f>IF('Parade Entries'!$E10="Political",'Parade Entries'!W10,0)</f>
        <v>2.9857142857142856E-2</v>
      </c>
      <c r="X5" s="296">
        <f>IF('Parade Entries'!$E10="Political",'Parade Entries'!X10,0)</f>
        <v>0</v>
      </c>
      <c r="Y5" s="297" t="str">
        <f>IF('Parade Entries'!$E10="Political",'Parade Entries'!Y10,0)</f>
        <v/>
      </c>
      <c r="Z5" s="296">
        <f>IF('Parade Entries'!$E10="Political",'Parade Entries'!Z10,0)</f>
        <v>20.6</v>
      </c>
      <c r="AA5" s="297">
        <f>IF('Parade Entries'!$E10="Political",'Parade Entries'!AA10,0)</f>
        <v>5.8857142857142858E-2</v>
      </c>
      <c r="AB5" s="156" t="str">
        <f>IF('Parade Entries'!$E10="Political",'Parade Entries'!AB10,0)</f>
        <v>David Timm</v>
      </c>
      <c r="AC5" s="156" t="str">
        <f>IF('Parade Entries'!$E10="Political",'Parade Entries'!AC10,0)</f>
        <v>Constant Contact</v>
      </c>
      <c r="AD5" s="156" t="str">
        <f>IF('Parade Entries'!$E10="Political",'Parade Entries'!AD10,0)</f>
        <v/>
      </c>
    </row>
    <row r="6" spans="1:30" ht="18" x14ac:dyDescent="0.25">
      <c r="B6" s="156">
        <f>IF('Parade Entries'!$E11="Political",'Parade Entries'!B11,0)</f>
        <v>0</v>
      </c>
      <c r="C6" s="250">
        <f>IF('Parade Entries'!$E11="Political",'Parade Entries'!C11,0)</f>
        <v>0</v>
      </c>
      <c r="D6" s="293">
        <f>IF('Parade Entries'!$E11="Political",'Parade Entries'!D11,0)</f>
        <v>0</v>
      </c>
      <c r="E6" s="156">
        <f>IF('Parade Entries'!$E11="Political",'Parade Entries'!E11,0)</f>
        <v>0</v>
      </c>
      <c r="F6" s="156">
        <f>IF('Parade Entries'!$E11="Political",'Parade Entries'!F11,0)</f>
        <v>0</v>
      </c>
      <c r="G6" s="156">
        <f>IF('Parade Entries'!$E11="Political",'Parade Entries'!G11,0)</f>
        <v>0</v>
      </c>
      <c r="H6" s="156">
        <f>IF('Parade Entries'!$E11="Political",'Parade Entries'!H11,0)</f>
        <v>0</v>
      </c>
      <c r="I6" s="292">
        <f>IF('Parade Entries'!$E11="Political",'Parade Entries'!I11,0)</f>
        <v>0</v>
      </c>
      <c r="J6" s="156">
        <f>IF('Parade Entries'!$E11="Political",'Parade Entries'!J11,0)</f>
        <v>0</v>
      </c>
      <c r="K6" s="156">
        <f>IF('Parade Entries'!$E11="Political",'Parade Entries'!K11,0)</f>
        <v>0</v>
      </c>
      <c r="L6" s="156">
        <f>IF('Parade Entries'!$E11="Political",'Parade Entries'!L11,0)</f>
        <v>0</v>
      </c>
      <c r="M6" s="156">
        <f>IF('Parade Entries'!$E11="Political",'Parade Entries'!M11,0)</f>
        <v>0</v>
      </c>
      <c r="N6" s="156">
        <f>IF('Parade Entries'!$E11="Political",'Parade Entries'!N11,0)</f>
        <v>0</v>
      </c>
      <c r="O6" s="156">
        <f>IF('Parade Entries'!$E11="Political",'Parade Entries'!O11,0)</f>
        <v>0</v>
      </c>
      <c r="P6" s="156">
        <f>IF('Parade Entries'!$E11="Political",'Parade Entries'!P11,0)</f>
        <v>0</v>
      </c>
      <c r="Q6" s="156">
        <f>IF('Parade Entries'!$E11="Political",'Parade Entries'!Q11,0)</f>
        <v>0</v>
      </c>
      <c r="R6" s="156">
        <f>IF('Parade Entries'!$E11="Political",'Parade Entries'!R11,0)</f>
        <v>0</v>
      </c>
      <c r="S6" s="296">
        <f>IF('Parade Entries'!$E11="Political",'Parade Entries'!S11,0)</f>
        <v>0</v>
      </c>
      <c r="T6" s="296">
        <f>IF('Parade Entries'!$E11="Political",'Parade Entries'!U11,0)</f>
        <v>0</v>
      </c>
      <c r="U6" s="296">
        <f>IF('Parade Entries'!$E11="Political",'Parade Entries'!V11,0)</f>
        <v>0</v>
      </c>
      <c r="V6" s="296">
        <f>IF('Parade Entries'!$E11="Political",'Parade Entries'!T11,0)</f>
        <v>0</v>
      </c>
      <c r="W6" s="297">
        <f>IF('Parade Entries'!$E11="Political",'Parade Entries'!W11,0)</f>
        <v>0</v>
      </c>
      <c r="X6" s="296">
        <f>IF('Parade Entries'!$E11="Political",'Parade Entries'!X11,0)</f>
        <v>0</v>
      </c>
      <c r="Y6" s="297">
        <f>IF('Parade Entries'!$E11="Political",'Parade Entries'!Y11,0)</f>
        <v>0</v>
      </c>
      <c r="Z6" s="296">
        <f>IF('Parade Entries'!$E11="Political",'Parade Entries'!Z11,0)</f>
        <v>0</v>
      </c>
      <c r="AA6" s="297">
        <f>IF('Parade Entries'!$E11="Political",'Parade Entries'!AA11,0)</f>
        <v>0</v>
      </c>
      <c r="AB6" s="156">
        <f>IF('Parade Entries'!$E11="Political",'Parade Entries'!AB11,0)</f>
        <v>0</v>
      </c>
      <c r="AC6" s="156">
        <f>IF('Parade Entries'!$E11="Political",'Parade Entries'!AC11,0)</f>
        <v>0</v>
      </c>
      <c r="AD6" s="156">
        <f>IF('Parade Entries'!$E11="Political",'Parade Entries'!AD11,0)</f>
        <v>0</v>
      </c>
    </row>
    <row r="7" spans="1:30" ht="18" x14ac:dyDescent="0.25">
      <c r="B7" s="156">
        <f>IF('Parade Entries'!$E12="Political",'Parade Entries'!B12,0)</f>
        <v>0</v>
      </c>
      <c r="C7" s="250">
        <f>IF('Parade Entries'!$E12="Political",'Parade Entries'!C12,0)</f>
        <v>0</v>
      </c>
      <c r="D7" s="293">
        <f>IF('Parade Entries'!$E12="Political",'Parade Entries'!D12,0)</f>
        <v>0</v>
      </c>
      <c r="E7" s="156">
        <f>IF('Parade Entries'!$E12="Political",'Parade Entries'!E12,0)</f>
        <v>0</v>
      </c>
      <c r="F7" s="156">
        <f>IF('Parade Entries'!$E12="Political",'Parade Entries'!F12,0)</f>
        <v>0</v>
      </c>
      <c r="G7" s="156">
        <f>IF('Parade Entries'!$E12="Political",'Parade Entries'!G12,0)</f>
        <v>0</v>
      </c>
      <c r="H7" s="156">
        <f>IF('Parade Entries'!$E12="Political",'Parade Entries'!H12,0)</f>
        <v>0</v>
      </c>
      <c r="I7" s="292">
        <f>IF('Parade Entries'!$E12="Political",'Parade Entries'!I12,0)</f>
        <v>0</v>
      </c>
      <c r="J7" s="156">
        <f>IF('Parade Entries'!$E12="Political",'Parade Entries'!J12,0)</f>
        <v>0</v>
      </c>
      <c r="K7" s="156">
        <f>IF('Parade Entries'!$E12="Political",'Parade Entries'!K12,0)</f>
        <v>0</v>
      </c>
      <c r="L7" s="156">
        <f>IF('Parade Entries'!$E12="Political",'Parade Entries'!L12,0)</f>
        <v>0</v>
      </c>
      <c r="M7" s="156">
        <f>IF('Parade Entries'!$E12="Political",'Parade Entries'!M12,0)</f>
        <v>0</v>
      </c>
      <c r="N7" s="156">
        <f>IF('Parade Entries'!$E12="Political",'Parade Entries'!N12,0)</f>
        <v>0</v>
      </c>
      <c r="O7" s="156">
        <f>IF('Parade Entries'!$E12="Political",'Parade Entries'!O12,0)</f>
        <v>0</v>
      </c>
      <c r="P7" s="156">
        <f>IF('Parade Entries'!$E12="Political",'Parade Entries'!P12,0)</f>
        <v>0</v>
      </c>
      <c r="Q7" s="156">
        <f>IF('Parade Entries'!$E12="Political",'Parade Entries'!Q12,0)</f>
        <v>0</v>
      </c>
      <c r="R7" s="156">
        <f>IF('Parade Entries'!$E12="Political",'Parade Entries'!R12,0)</f>
        <v>0</v>
      </c>
      <c r="S7" s="296">
        <f>IF('Parade Entries'!$E12="Political",'Parade Entries'!S12,0)</f>
        <v>0</v>
      </c>
      <c r="T7" s="296">
        <f>IF('Parade Entries'!$E12="Political",'Parade Entries'!U12,0)</f>
        <v>0</v>
      </c>
      <c r="U7" s="296">
        <f>IF('Parade Entries'!$E12="Political",'Parade Entries'!V12,0)</f>
        <v>0</v>
      </c>
      <c r="V7" s="296">
        <f>IF('Parade Entries'!$E12="Political",'Parade Entries'!T12,0)</f>
        <v>0</v>
      </c>
      <c r="W7" s="297">
        <f>IF('Parade Entries'!$E12="Political",'Parade Entries'!W12,0)</f>
        <v>0</v>
      </c>
      <c r="X7" s="296">
        <f>IF('Parade Entries'!$E12="Political",'Parade Entries'!X12,0)</f>
        <v>0</v>
      </c>
      <c r="Y7" s="297">
        <f>IF('Parade Entries'!$E12="Political",'Parade Entries'!Y12,0)</f>
        <v>0</v>
      </c>
      <c r="Z7" s="296">
        <f>IF('Parade Entries'!$E12="Political",'Parade Entries'!Z12,0)</f>
        <v>0</v>
      </c>
      <c r="AA7" s="297">
        <f>IF('Parade Entries'!$E12="Political",'Parade Entries'!AA12,0)</f>
        <v>0</v>
      </c>
      <c r="AB7" s="156">
        <f>IF('Parade Entries'!$E12="Political",'Parade Entries'!AB12,0)</f>
        <v>0</v>
      </c>
      <c r="AC7" s="156">
        <f>IF('Parade Entries'!$E12="Political",'Parade Entries'!AC12,0)</f>
        <v>0</v>
      </c>
      <c r="AD7" s="156">
        <f>IF('Parade Entries'!$E12="Political",'Parade Entries'!AD12,0)</f>
        <v>0</v>
      </c>
    </row>
    <row r="8" spans="1:30" ht="18" x14ac:dyDescent="0.25">
      <c r="B8" s="156">
        <f>IF('Parade Entries'!$E13="Political",'Parade Entries'!B13,0)</f>
        <v>0</v>
      </c>
      <c r="C8" s="250">
        <f>IF('Parade Entries'!$E13="Political",'Parade Entries'!C13,0)</f>
        <v>0</v>
      </c>
      <c r="D8" s="293">
        <f>IF('Parade Entries'!$E13="Political",'Parade Entries'!D13,0)</f>
        <v>0</v>
      </c>
      <c r="E8" s="156">
        <f>IF('Parade Entries'!$E13="Political",'Parade Entries'!E13,0)</f>
        <v>0</v>
      </c>
      <c r="F8" s="156">
        <f>IF('Parade Entries'!$E13="Political",'Parade Entries'!F13,0)</f>
        <v>0</v>
      </c>
      <c r="G8" s="156">
        <f>IF('Parade Entries'!$E13="Political",'Parade Entries'!G13,0)</f>
        <v>0</v>
      </c>
      <c r="H8" s="156">
        <f>IF('Parade Entries'!$E13="Political",'Parade Entries'!H13,0)</f>
        <v>0</v>
      </c>
      <c r="I8" s="292">
        <f>IF('Parade Entries'!$E13="Political",'Parade Entries'!I13,0)</f>
        <v>0</v>
      </c>
      <c r="J8" s="156">
        <f>IF('Parade Entries'!$E13="Political",'Parade Entries'!J13,0)</f>
        <v>0</v>
      </c>
      <c r="K8" s="156">
        <f>IF('Parade Entries'!$E13="Political",'Parade Entries'!K13,0)</f>
        <v>0</v>
      </c>
      <c r="L8" s="156">
        <f>IF('Parade Entries'!$E13="Political",'Parade Entries'!L13,0)</f>
        <v>0</v>
      </c>
      <c r="M8" s="156">
        <f>IF('Parade Entries'!$E13="Political",'Parade Entries'!M13,0)</f>
        <v>0</v>
      </c>
      <c r="N8" s="156">
        <f>IF('Parade Entries'!$E13="Political",'Parade Entries'!N13,0)</f>
        <v>0</v>
      </c>
      <c r="O8" s="156">
        <f>IF('Parade Entries'!$E13="Political",'Parade Entries'!O13,0)</f>
        <v>0</v>
      </c>
      <c r="P8" s="156">
        <f>IF('Parade Entries'!$E13="Political",'Parade Entries'!P13,0)</f>
        <v>0</v>
      </c>
      <c r="Q8" s="156">
        <f>IF('Parade Entries'!$E13="Political",'Parade Entries'!Q13,0)</f>
        <v>0</v>
      </c>
      <c r="R8" s="156">
        <f>IF('Parade Entries'!$E13="Political",'Parade Entries'!R13,0)</f>
        <v>0</v>
      </c>
      <c r="S8" s="296">
        <f>IF('Parade Entries'!$E13="Political",'Parade Entries'!S13,0)</f>
        <v>0</v>
      </c>
      <c r="T8" s="296">
        <f>IF('Parade Entries'!$E13="Political",'Parade Entries'!U13,0)</f>
        <v>0</v>
      </c>
      <c r="U8" s="296">
        <f>IF('Parade Entries'!$E13="Political",'Parade Entries'!V13,0)</f>
        <v>0</v>
      </c>
      <c r="V8" s="296">
        <f>IF('Parade Entries'!$E13="Political",'Parade Entries'!T13,0)</f>
        <v>0</v>
      </c>
      <c r="W8" s="297">
        <f>IF('Parade Entries'!$E13="Political",'Parade Entries'!W13,0)</f>
        <v>0</v>
      </c>
      <c r="X8" s="296">
        <f>IF('Parade Entries'!$E13="Political",'Parade Entries'!X13,0)</f>
        <v>0</v>
      </c>
      <c r="Y8" s="297">
        <f>IF('Parade Entries'!$E13="Political",'Parade Entries'!Y13,0)</f>
        <v>0</v>
      </c>
      <c r="Z8" s="296">
        <f>IF('Parade Entries'!$E13="Political",'Parade Entries'!Z13,0)</f>
        <v>0</v>
      </c>
      <c r="AA8" s="297">
        <f>IF('Parade Entries'!$E13="Political",'Parade Entries'!AA13,0)</f>
        <v>0</v>
      </c>
      <c r="AB8" s="156">
        <f>IF('Parade Entries'!$E13="Political",'Parade Entries'!AB13,0)</f>
        <v>0</v>
      </c>
      <c r="AC8" s="156">
        <f>IF('Parade Entries'!$E13="Political",'Parade Entries'!AC13,0)</f>
        <v>0</v>
      </c>
      <c r="AD8" s="156">
        <f>IF('Parade Entries'!$E13="Political",'Parade Entries'!AD13,0)</f>
        <v>0</v>
      </c>
    </row>
    <row r="9" spans="1:30" ht="18" x14ac:dyDescent="0.25">
      <c r="B9" s="156">
        <f>IF('Parade Entries'!$E14="Political",'Parade Entries'!B14,0)</f>
        <v>0</v>
      </c>
      <c r="C9" s="250">
        <f>IF('Parade Entries'!$E14="Political",'Parade Entries'!C14,0)</f>
        <v>0</v>
      </c>
      <c r="D9" s="293">
        <f>IF('Parade Entries'!$E14="Political",'Parade Entries'!D14,0)</f>
        <v>0</v>
      </c>
      <c r="E9" s="156">
        <f>IF('Parade Entries'!$E14="Political",'Parade Entries'!E14,0)</f>
        <v>0</v>
      </c>
      <c r="F9" s="156">
        <f>IF('Parade Entries'!$E14="Political",'Parade Entries'!F14,0)</f>
        <v>0</v>
      </c>
      <c r="G9" s="156">
        <f>IF('Parade Entries'!$E14="Political",'Parade Entries'!G14,0)</f>
        <v>0</v>
      </c>
      <c r="H9" s="156">
        <f>IF('Parade Entries'!$E14="Political",'Parade Entries'!H14,0)</f>
        <v>0</v>
      </c>
      <c r="I9" s="292">
        <f>IF('Parade Entries'!$E14="Political",'Parade Entries'!I14,0)</f>
        <v>0</v>
      </c>
      <c r="J9" s="156">
        <f>IF('Parade Entries'!$E14="Political",'Parade Entries'!J14,0)</f>
        <v>0</v>
      </c>
      <c r="K9" s="156">
        <f>IF('Parade Entries'!$E14="Political",'Parade Entries'!K14,0)</f>
        <v>0</v>
      </c>
      <c r="L9" s="156">
        <f>IF('Parade Entries'!$E14="Political",'Parade Entries'!L14,0)</f>
        <v>0</v>
      </c>
      <c r="M9" s="156">
        <f>IF('Parade Entries'!$E14="Political",'Parade Entries'!M14,0)</f>
        <v>0</v>
      </c>
      <c r="N9" s="156">
        <f>IF('Parade Entries'!$E14="Political",'Parade Entries'!N14,0)</f>
        <v>0</v>
      </c>
      <c r="O9" s="156">
        <f>IF('Parade Entries'!$E14="Political",'Parade Entries'!O14,0)</f>
        <v>0</v>
      </c>
      <c r="P9" s="156">
        <f>IF('Parade Entries'!$E14="Political",'Parade Entries'!P14,0)</f>
        <v>0</v>
      </c>
      <c r="Q9" s="156">
        <f>IF('Parade Entries'!$E14="Political",'Parade Entries'!Q14,0)</f>
        <v>0</v>
      </c>
      <c r="R9" s="156">
        <f>IF('Parade Entries'!$E14="Political",'Parade Entries'!R14,0)</f>
        <v>0</v>
      </c>
      <c r="S9" s="296">
        <f>IF('Parade Entries'!$E14="Political",'Parade Entries'!S14,0)</f>
        <v>0</v>
      </c>
      <c r="T9" s="296">
        <f>IF('Parade Entries'!$E14="Political",'Parade Entries'!U14,0)</f>
        <v>0</v>
      </c>
      <c r="U9" s="296">
        <f>IF('Parade Entries'!$E14="Political",'Parade Entries'!V14,0)</f>
        <v>0</v>
      </c>
      <c r="V9" s="296">
        <f>IF('Parade Entries'!$E14="Political",'Parade Entries'!T14,0)</f>
        <v>0</v>
      </c>
      <c r="W9" s="297">
        <f>IF('Parade Entries'!$E14="Political",'Parade Entries'!W14,0)</f>
        <v>0</v>
      </c>
      <c r="X9" s="296">
        <f>IF('Parade Entries'!$E14="Political",'Parade Entries'!X14,0)</f>
        <v>0</v>
      </c>
      <c r="Y9" s="297">
        <f>IF('Parade Entries'!$E14="Political",'Parade Entries'!Y14,0)</f>
        <v>0</v>
      </c>
      <c r="Z9" s="296">
        <f>IF('Parade Entries'!$E14="Political",'Parade Entries'!Z14,0)</f>
        <v>0</v>
      </c>
      <c r="AA9" s="297">
        <f>IF('Parade Entries'!$E14="Political",'Parade Entries'!AA14,0)</f>
        <v>0</v>
      </c>
      <c r="AB9" s="156">
        <f>IF('Parade Entries'!$E14="Political",'Parade Entries'!AB14,0)</f>
        <v>0</v>
      </c>
      <c r="AC9" s="156">
        <f>IF('Parade Entries'!$E14="Political",'Parade Entries'!AC14,0)</f>
        <v>0</v>
      </c>
      <c r="AD9" s="156">
        <f>IF('Parade Entries'!$E14="Political",'Parade Entries'!AD14,0)</f>
        <v>0</v>
      </c>
    </row>
    <row r="10" spans="1:30" ht="18" x14ac:dyDescent="0.25">
      <c r="B10" s="156" t="str">
        <f>IF('Parade Entries'!$E15="Political",'Parade Entries'!B15,0)</f>
        <v>Springfield Mayor Misty Buscher</v>
      </c>
      <c r="C10" s="250" t="str">
        <f>IF('Parade Entries'!$E15="Political",'Parade Entries'!C15,0)</f>
        <v>12/19/25</v>
      </c>
      <c r="D10" s="293" t="str">
        <f>IF('Parade Entries'!$E15="Political",'Parade Entries'!D15,0)</f>
        <v>Paid</v>
      </c>
      <c r="E10" s="156" t="str">
        <f>IF('Parade Entries'!$E15="Political",'Parade Entries'!E15,0)</f>
        <v>Political</v>
      </c>
      <c r="F10" s="156" t="str">
        <f>IF('Parade Entries'!$E15="Political",'Parade Entries'!F15,0)</f>
        <v>Mike</v>
      </c>
      <c r="G10" s="156" t="str">
        <f>IF('Parade Entries'!$E15="Political",'Parade Entries'!G15,0)</f>
        <v>Buscher</v>
      </c>
      <c r="H10" s="156" t="str">
        <f>IF('Parade Entries'!$E15="Political",'Parade Entries'!H15,0)</f>
        <v>buschermike@gmail.com</v>
      </c>
      <c r="I10" s="292">
        <f>IF('Parade Entries'!$E15="Political",'Parade Entries'!I15,0)</f>
        <v>2175535958</v>
      </c>
      <c r="J10" s="156" t="str">
        <f>IF('Parade Entries'!$E15="Political",'Parade Entries'!J15,0)</f>
        <v>"Mayor of Springfield Misty Buscher"</v>
      </c>
      <c r="K10" s="156" t="str">
        <f>IF('Parade Entries'!$E15="Political",'Parade Entries'!K15,0)</f>
        <v>?</v>
      </c>
      <c r="L10" s="156" t="str">
        <f>IF('Parade Entries'!$E15="Political",'Parade Entries'!L15,0)</f>
        <v>No Notes</v>
      </c>
      <c r="M10" s="156">
        <f>IF('Parade Entries'!$E15="Political",'Parade Entries'!M15,0)</f>
        <v>0</v>
      </c>
      <c r="N10" s="156">
        <f>IF('Parade Entries'!$E15="Political",'Parade Entries'!N15,0)</f>
        <v>0</v>
      </c>
      <c r="O10" s="156">
        <f>IF('Parade Entries'!$E15="Political",'Parade Entries'!O15,0)</f>
        <v>0</v>
      </c>
      <c r="P10" s="156">
        <f>IF('Parade Entries'!$E15="Political",'Parade Entries'!P15,0)</f>
        <v>0</v>
      </c>
      <c r="Q10" s="156">
        <f>IF('Parade Entries'!$E15="Political",'Parade Entries'!Q15,0)</f>
        <v>0</v>
      </c>
      <c r="R10" s="156" t="str">
        <f>IF('Parade Entries'!$E15="Political",'Parade Entries'!R15,0)</f>
        <v>Online - Stripe</v>
      </c>
      <c r="S10" s="296">
        <f>IF('Parade Entries'!$E15="Political",'Parade Entries'!S15,0)</f>
        <v>350</v>
      </c>
      <c r="T10" s="296">
        <f>IF('Parade Entries'!$E15="Political",'Parade Entries'!U15,0)</f>
        <v>329.05</v>
      </c>
      <c r="U10" s="296">
        <f>IF('Parade Entries'!$E15="Political",'Parade Entries'!V15,0)</f>
        <v>0</v>
      </c>
      <c r="V10" s="296">
        <f>IF('Parade Entries'!$E15="Political",'Parade Entries'!T15,0)</f>
        <v>10.45</v>
      </c>
      <c r="W10" s="297">
        <f>IF('Parade Entries'!$E15="Political",'Parade Entries'!W15,0)</f>
        <v>2.9857142857142856E-2</v>
      </c>
      <c r="X10" s="296">
        <f>IF('Parade Entries'!$E15="Political",'Parade Entries'!X15,0)</f>
        <v>10.5</v>
      </c>
      <c r="Y10" s="297">
        <f>IF('Parade Entries'!$E15="Political",'Parade Entries'!Y15,0)</f>
        <v>0.03</v>
      </c>
      <c r="Z10" s="296">
        <f>IF('Parade Entries'!$E15="Political",'Parade Entries'!Z15,0)</f>
        <v>20.95</v>
      </c>
      <c r="AA10" s="297">
        <f>IF('Parade Entries'!$E15="Political",'Parade Entries'!AA15,0)</f>
        <v>5.9857142857142852E-2</v>
      </c>
      <c r="AB10" s="156" t="str">
        <f>IF('Parade Entries'!$E15="Political",'Parade Entries'!AB15,0)</f>
        <v>Mike Buscher</v>
      </c>
      <c r="AC10" s="156" t="str">
        <f>IF('Parade Entries'!$E15="Political",'Parade Entries'!AC15,0)</f>
        <v>New Site</v>
      </c>
      <c r="AD10" s="156" t="str">
        <f>IF('Parade Entries'!$E15="Political",'Parade Entries'!AD15,0)</f>
        <v/>
      </c>
    </row>
    <row r="11" spans="1:30" ht="18" x14ac:dyDescent="0.25">
      <c r="B11" s="156" t="str">
        <f>IF('Parade Entries'!$E16="Political",'Parade Entries'!B16,0)</f>
        <v>City Treasurer Colleen Redpath Feger</v>
      </c>
      <c r="C11" s="250">
        <f>IF('Parade Entries'!$E16="Political",'Parade Entries'!C16,0)</f>
        <v>46017</v>
      </c>
      <c r="D11" s="293" t="str">
        <f>IF('Parade Entries'!$E16="Political",'Parade Entries'!D16,0)</f>
        <v>Paid</v>
      </c>
      <c r="E11" s="156" t="str">
        <f>IF('Parade Entries'!$E16="Political",'Parade Entries'!E16,0)</f>
        <v>Political</v>
      </c>
      <c r="F11" s="156" t="str">
        <f>IF('Parade Entries'!$E16="Political",'Parade Entries'!F16,0)</f>
        <v>Colleen</v>
      </c>
      <c r="G11" s="156" t="str">
        <f>IF('Parade Entries'!$E16="Political",'Parade Entries'!G16,0)</f>
        <v>Feger</v>
      </c>
      <c r="H11" s="156" t="str">
        <f>IF('Parade Entries'!$E16="Political",'Parade Entries'!H16,0)</f>
        <v>colleen4treasurer@gmail.com</v>
      </c>
      <c r="I11" s="292">
        <f>IF('Parade Entries'!$E16="Political",'Parade Entries'!I16,0)</f>
        <v>2178011817</v>
      </c>
      <c r="J11" s="156" t="str">
        <f>IF('Parade Entries'!$E16="Political",'Parade Entries'!J16,0)</f>
        <v>City Treasurer Colleen Redpath Feger — serving Springfield as City Treasurer since 2023 with integrity, protecting our tax dollars, and keeping the city strong!”</v>
      </c>
      <c r="K11" s="156" t="str">
        <f>IF('Parade Entries'!$E16="Political",'Parade Entries'!K16,0)</f>
        <v>?</v>
      </c>
      <c r="L11" s="156" t="str">
        <f>IF('Parade Entries'!$E16="Political",'Parade Entries'!L16,0)</f>
        <v>No Notes</v>
      </c>
      <c r="M11" s="156">
        <f>IF('Parade Entries'!$E16="Political",'Parade Entries'!M16,0)</f>
        <v>0</v>
      </c>
      <c r="N11" s="156">
        <f>IF('Parade Entries'!$E16="Political",'Parade Entries'!N16,0)</f>
        <v>0</v>
      </c>
      <c r="O11" s="156">
        <f>IF('Parade Entries'!$E16="Political",'Parade Entries'!O16,0)</f>
        <v>0</v>
      </c>
      <c r="P11" s="156">
        <f>IF('Parade Entries'!$E16="Political",'Parade Entries'!P16,0)</f>
        <v>0</v>
      </c>
      <c r="Q11" s="156">
        <f>IF('Parade Entries'!$E16="Political",'Parade Entries'!Q16,0)</f>
        <v>0</v>
      </c>
      <c r="R11" s="156" t="str">
        <f>IF('Parade Entries'!$E16="Political",'Parade Entries'!R16,0)</f>
        <v>Online - Stripe</v>
      </c>
      <c r="S11" s="296">
        <f>IF('Parade Entries'!$E16="Political",'Parade Entries'!S16,0)</f>
        <v>350</v>
      </c>
      <c r="T11" s="296">
        <f>IF('Parade Entries'!$E16="Political",'Parade Entries'!U16,0)</f>
        <v>329.05</v>
      </c>
      <c r="U11" s="296">
        <f>IF('Parade Entries'!$E16="Political",'Parade Entries'!V16,0)</f>
        <v>0</v>
      </c>
      <c r="V11" s="296">
        <f>IF('Parade Entries'!$E16="Political",'Parade Entries'!T16,0)</f>
        <v>10.45</v>
      </c>
      <c r="W11" s="297">
        <f>IF('Parade Entries'!$E16="Political",'Parade Entries'!W16,0)</f>
        <v>2.9857142857142856E-2</v>
      </c>
      <c r="X11" s="296">
        <f>IF('Parade Entries'!$E16="Political",'Parade Entries'!X16,0)</f>
        <v>10.5</v>
      </c>
      <c r="Y11" s="297">
        <f>IF('Parade Entries'!$E16="Political",'Parade Entries'!Y16,0)</f>
        <v>0.03</v>
      </c>
      <c r="Z11" s="296">
        <f>IF('Parade Entries'!$E16="Political",'Parade Entries'!Z16,0)</f>
        <v>20.95</v>
      </c>
      <c r="AA11" s="297">
        <f>IF('Parade Entries'!$E16="Political",'Parade Entries'!AA16,0)</f>
        <v>5.9857142857142852E-2</v>
      </c>
      <c r="AB11" s="156" t="str">
        <f>IF('Parade Entries'!$E16="Political",'Parade Entries'!AB16,0)</f>
        <v>Colleen Feger</v>
      </c>
      <c r="AC11" s="156" t="str">
        <f>IF('Parade Entries'!$E16="Political",'Parade Entries'!AC16,0)</f>
        <v>New Site</v>
      </c>
      <c r="AD11" s="156" t="str">
        <f>IF('Parade Entries'!$E16="Political",'Parade Entries'!AD16,0)</f>
        <v/>
      </c>
    </row>
    <row r="12" spans="1:30" ht="18" x14ac:dyDescent="0.25">
      <c r="B12" s="156">
        <f>IF('Parade Entries'!$E17="Political",'Parade Entries'!B17,0)</f>
        <v>0</v>
      </c>
      <c r="C12" s="250">
        <f>IF('Parade Entries'!$E17="Political",'Parade Entries'!C17,0)</f>
        <v>0</v>
      </c>
      <c r="D12" s="293">
        <f>IF('Parade Entries'!$E17="Political",'Parade Entries'!D17,0)</f>
        <v>0</v>
      </c>
      <c r="E12" s="156">
        <f>IF('Parade Entries'!$E17="Political",'Parade Entries'!E17,0)</f>
        <v>0</v>
      </c>
      <c r="F12" s="156">
        <f>IF('Parade Entries'!$E17="Political",'Parade Entries'!F17,0)</f>
        <v>0</v>
      </c>
      <c r="G12" s="156">
        <f>IF('Parade Entries'!$E17="Political",'Parade Entries'!G17,0)</f>
        <v>0</v>
      </c>
      <c r="H12" s="156">
        <f>IF('Parade Entries'!$E17="Political",'Parade Entries'!H17,0)</f>
        <v>0</v>
      </c>
      <c r="I12" s="292">
        <f>IF('Parade Entries'!$E17="Political",'Parade Entries'!I17,0)</f>
        <v>0</v>
      </c>
      <c r="J12" s="156">
        <f>IF('Parade Entries'!$E17="Political",'Parade Entries'!J17,0)</f>
        <v>0</v>
      </c>
      <c r="K12" s="156">
        <f>IF('Parade Entries'!$E17="Political",'Parade Entries'!K17,0)</f>
        <v>0</v>
      </c>
      <c r="L12" s="156">
        <f>IF('Parade Entries'!$E17="Political",'Parade Entries'!L17,0)</f>
        <v>0</v>
      </c>
      <c r="M12" s="156">
        <f>IF('Parade Entries'!$E17="Political",'Parade Entries'!M17,0)</f>
        <v>0</v>
      </c>
      <c r="N12" s="156">
        <f>IF('Parade Entries'!$E17="Political",'Parade Entries'!N17,0)</f>
        <v>0</v>
      </c>
      <c r="O12" s="156">
        <f>IF('Parade Entries'!$E17="Political",'Parade Entries'!O17,0)</f>
        <v>0</v>
      </c>
      <c r="P12" s="156">
        <f>IF('Parade Entries'!$E17="Political",'Parade Entries'!P17,0)</f>
        <v>0</v>
      </c>
      <c r="Q12" s="156">
        <f>IF('Parade Entries'!$E17="Political",'Parade Entries'!Q17,0)</f>
        <v>0</v>
      </c>
      <c r="R12" s="156">
        <f>IF('Parade Entries'!$E17="Political",'Parade Entries'!R17,0)</f>
        <v>0</v>
      </c>
      <c r="S12" s="296">
        <f>IF('Parade Entries'!$E17="Political",'Parade Entries'!S17,0)</f>
        <v>0</v>
      </c>
      <c r="T12" s="296">
        <f>IF('Parade Entries'!$E17="Political",'Parade Entries'!U17,0)</f>
        <v>0</v>
      </c>
      <c r="U12" s="296">
        <f>IF('Parade Entries'!$E17="Political",'Parade Entries'!V17,0)</f>
        <v>0</v>
      </c>
      <c r="V12" s="296">
        <f>IF('Parade Entries'!$E17="Political",'Parade Entries'!T17,0)</f>
        <v>0</v>
      </c>
      <c r="W12" s="297">
        <f>IF('Parade Entries'!$E17="Political",'Parade Entries'!W17,0)</f>
        <v>0</v>
      </c>
      <c r="X12" s="296">
        <f>IF('Parade Entries'!$E17="Political",'Parade Entries'!X17,0)</f>
        <v>0</v>
      </c>
      <c r="Y12" s="297">
        <f>IF('Parade Entries'!$E17="Political",'Parade Entries'!Y17,0)</f>
        <v>0</v>
      </c>
      <c r="Z12" s="296">
        <f>IF('Parade Entries'!$E17="Political",'Parade Entries'!Z17,0)</f>
        <v>0</v>
      </c>
      <c r="AA12" s="297">
        <f>IF('Parade Entries'!$E17="Political",'Parade Entries'!AA17,0)</f>
        <v>0</v>
      </c>
      <c r="AB12" s="156">
        <f>IF('Parade Entries'!$E17="Political",'Parade Entries'!AB17,0)</f>
        <v>0</v>
      </c>
      <c r="AC12" s="156">
        <f>IF('Parade Entries'!$E17="Political",'Parade Entries'!AC17,0)</f>
        <v>0</v>
      </c>
      <c r="AD12" s="156">
        <f>IF('Parade Entries'!$E17="Political",'Parade Entries'!AD17,0)</f>
        <v>0</v>
      </c>
    </row>
    <row r="13" spans="1:30" ht="18" x14ac:dyDescent="0.25">
      <c r="B13" s="156">
        <f>IF('Parade Entries'!$E18="Political",'Parade Entries'!B18,0)</f>
        <v>0</v>
      </c>
      <c r="C13" s="250">
        <f>IF('Parade Entries'!$E18="Political",'Parade Entries'!C18,0)</f>
        <v>0</v>
      </c>
      <c r="D13" s="293">
        <f>IF('Parade Entries'!$E18="Political",'Parade Entries'!D18,0)</f>
        <v>0</v>
      </c>
      <c r="E13" s="156">
        <f>IF('Parade Entries'!$E18="Political",'Parade Entries'!E18,0)</f>
        <v>0</v>
      </c>
      <c r="F13" s="156">
        <f>IF('Parade Entries'!$E18="Political",'Parade Entries'!F18,0)</f>
        <v>0</v>
      </c>
      <c r="G13" s="156">
        <f>IF('Parade Entries'!$E18="Political",'Parade Entries'!G18,0)</f>
        <v>0</v>
      </c>
      <c r="H13" s="156">
        <f>IF('Parade Entries'!$E18="Political",'Parade Entries'!H18,0)</f>
        <v>0</v>
      </c>
      <c r="I13" s="292">
        <f>IF('Parade Entries'!$E18="Political",'Parade Entries'!I18,0)</f>
        <v>0</v>
      </c>
      <c r="J13" s="156">
        <f>IF('Parade Entries'!$E18="Political",'Parade Entries'!J18,0)</f>
        <v>0</v>
      </c>
      <c r="K13" s="156">
        <f>IF('Parade Entries'!$E18="Political",'Parade Entries'!K18,0)</f>
        <v>0</v>
      </c>
      <c r="L13" s="156">
        <f>IF('Parade Entries'!$E18="Political",'Parade Entries'!L18,0)</f>
        <v>0</v>
      </c>
      <c r="M13" s="156">
        <f>IF('Parade Entries'!$E18="Political",'Parade Entries'!M18,0)</f>
        <v>0</v>
      </c>
      <c r="N13" s="156">
        <f>IF('Parade Entries'!$E18="Political",'Parade Entries'!N18,0)</f>
        <v>0</v>
      </c>
      <c r="O13" s="156">
        <f>IF('Parade Entries'!$E18="Political",'Parade Entries'!O18,0)</f>
        <v>0</v>
      </c>
      <c r="P13" s="156">
        <f>IF('Parade Entries'!$E18="Political",'Parade Entries'!P18,0)</f>
        <v>0</v>
      </c>
      <c r="Q13" s="156">
        <f>IF('Parade Entries'!$E18="Political",'Parade Entries'!Q18,0)</f>
        <v>0</v>
      </c>
      <c r="R13" s="156">
        <f>IF('Parade Entries'!$E18="Political",'Parade Entries'!R18,0)</f>
        <v>0</v>
      </c>
      <c r="S13" s="296">
        <f>IF('Parade Entries'!$E18="Political",'Parade Entries'!S18,0)</f>
        <v>0</v>
      </c>
      <c r="T13" s="296">
        <f>IF('Parade Entries'!$E18="Political",'Parade Entries'!U18,0)</f>
        <v>0</v>
      </c>
      <c r="U13" s="296">
        <f>IF('Parade Entries'!$E18="Political",'Parade Entries'!V18,0)</f>
        <v>0</v>
      </c>
      <c r="V13" s="296">
        <f>IF('Parade Entries'!$E18="Political",'Parade Entries'!T18,0)</f>
        <v>0</v>
      </c>
      <c r="W13" s="297">
        <f>IF('Parade Entries'!$E18="Political",'Parade Entries'!W18,0)</f>
        <v>0</v>
      </c>
      <c r="X13" s="296">
        <f>IF('Parade Entries'!$E18="Political",'Parade Entries'!X18,0)</f>
        <v>0</v>
      </c>
      <c r="Y13" s="297">
        <f>IF('Parade Entries'!$E18="Political",'Parade Entries'!Y18,0)</f>
        <v>0</v>
      </c>
      <c r="Z13" s="296">
        <f>IF('Parade Entries'!$E18="Political",'Parade Entries'!Z18,0)</f>
        <v>0</v>
      </c>
      <c r="AA13" s="297">
        <f>IF('Parade Entries'!$E18="Political",'Parade Entries'!AA18,0)</f>
        <v>0</v>
      </c>
      <c r="AB13" s="156">
        <f>IF('Parade Entries'!$E18="Political",'Parade Entries'!AB18,0)</f>
        <v>0</v>
      </c>
      <c r="AC13" s="156">
        <f>IF('Parade Entries'!$E18="Political",'Parade Entries'!AC18,0)</f>
        <v>0</v>
      </c>
      <c r="AD13" s="156">
        <f>IF('Parade Entries'!$E18="Political",'Parade Entries'!AD18,0)</f>
        <v>0</v>
      </c>
    </row>
    <row r="14" spans="1:30" ht="18" x14ac:dyDescent="0.25">
      <c r="B14" s="156">
        <f>IF('Parade Entries'!$E19="Political",'Parade Entries'!B19,0)</f>
        <v>0</v>
      </c>
      <c r="C14" s="250">
        <f>IF('Parade Entries'!$E19="Political",'Parade Entries'!C19,0)</f>
        <v>0</v>
      </c>
      <c r="D14" s="293">
        <f>IF('Parade Entries'!$E19="Political",'Parade Entries'!D19,0)</f>
        <v>0</v>
      </c>
      <c r="E14" s="156">
        <f>IF('Parade Entries'!$E19="Political",'Parade Entries'!E19,0)</f>
        <v>0</v>
      </c>
      <c r="F14" s="156">
        <f>IF('Parade Entries'!$E19="Political",'Parade Entries'!F19,0)</f>
        <v>0</v>
      </c>
      <c r="G14" s="156">
        <f>IF('Parade Entries'!$E19="Political",'Parade Entries'!G19,0)</f>
        <v>0</v>
      </c>
      <c r="H14" s="156">
        <f>IF('Parade Entries'!$E19="Political",'Parade Entries'!H19,0)</f>
        <v>0</v>
      </c>
      <c r="I14" s="292">
        <f>IF('Parade Entries'!$E19="Political",'Parade Entries'!I19,0)</f>
        <v>0</v>
      </c>
      <c r="J14" s="156">
        <f>IF('Parade Entries'!$E19="Political",'Parade Entries'!J19,0)</f>
        <v>0</v>
      </c>
      <c r="K14" s="156">
        <f>IF('Parade Entries'!$E19="Political",'Parade Entries'!K19,0)</f>
        <v>0</v>
      </c>
      <c r="L14" s="156">
        <f>IF('Parade Entries'!$E19="Political",'Parade Entries'!L19,0)</f>
        <v>0</v>
      </c>
      <c r="M14" s="156">
        <f>IF('Parade Entries'!$E19="Political",'Parade Entries'!M19,0)</f>
        <v>0</v>
      </c>
      <c r="N14" s="156">
        <f>IF('Parade Entries'!$E19="Political",'Parade Entries'!N19,0)</f>
        <v>0</v>
      </c>
      <c r="O14" s="156">
        <f>IF('Parade Entries'!$E19="Political",'Parade Entries'!O19,0)</f>
        <v>0</v>
      </c>
      <c r="P14" s="156">
        <f>IF('Parade Entries'!$E19="Political",'Parade Entries'!P19,0)</f>
        <v>0</v>
      </c>
      <c r="Q14" s="156">
        <f>IF('Parade Entries'!$E19="Political",'Parade Entries'!Q19,0)</f>
        <v>0</v>
      </c>
      <c r="R14" s="156">
        <f>IF('Parade Entries'!$E19="Political",'Parade Entries'!R19,0)</f>
        <v>0</v>
      </c>
      <c r="S14" s="296">
        <f>IF('Parade Entries'!$E19="Political",'Parade Entries'!S19,0)</f>
        <v>0</v>
      </c>
      <c r="T14" s="296">
        <f>IF('Parade Entries'!$E19="Political",'Parade Entries'!U19,0)</f>
        <v>0</v>
      </c>
      <c r="U14" s="296">
        <f>IF('Parade Entries'!$E19="Political",'Parade Entries'!V19,0)</f>
        <v>0</v>
      </c>
      <c r="V14" s="296">
        <f>IF('Parade Entries'!$E19="Political",'Parade Entries'!T19,0)</f>
        <v>0</v>
      </c>
      <c r="W14" s="297">
        <f>IF('Parade Entries'!$E19="Political",'Parade Entries'!W19,0)</f>
        <v>0</v>
      </c>
      <c r="X14" s="296">
        <f>IF('Parade Entries'!$E19="Political",'Parade Entries'!X19,0)</f>
        <v>0</v>
      </c>
      <c r="Y14" s="297">
        <f>IF('Parade Entries'!$E19="Political",'Parade Entries'!Y19,0)</f>
        <v>0</v>
      </c>
      <c r="Z14" s="296">
        <f>IF('Parade Entries'!$E19="Political",'Parade Entries'!Z19,0)</f>
        <v>0</v>
      </c>
      <c r="AA14" s="297">
        <f>IF('Parade Entries'!$E19="Political",'Parade Entries'!AA19,0)</f>
        <v>0</v>
      </c>
      <c r="AB14" s="156">
        <f>IF('Parade Entries'!$E19="Political",'Parade Entries'!AB19,0)</f>
        <v>0</v>
      </c>
      <c r="AC14" s="156">
        <f>IF('Parade Entries'!$E19="Political",'Parade Entries'!AC19,0)</f>
        <v>0</v>
      </c>
      <c r="AD14" s="156">
        <f>IF('Parade Entries'!$E19="Political",'Parade Entries'!AD19,0)</f>
        <v>0</v>
      </c>
    </row>
    <row r="15" spans="1:30" ht="18" x14ac:dyDescent="0.25">
      <c r="B15" s="156">
        <f>IF('Parade Entries'!$E20="Political",'Parade Entries'!B20,0)</f>
        <v>0</v>
      </c>
      <c r="C15" s="250">
        <f>IF('Parade Entries'!$E20="Political",'Parade Entries'!C20,0)</f>
        <v>0</v>
      </c>
      <c r="D15" s="293">
        <f>IF('Parade Entries'!$E20="Political",'Parade Entries'!D20,0)</f>
        <v>0</v>
      </c>
      <c r="E15" s="156">
        <f>IF('Parade Entries'!$E20="Political",'Parade Entries'!E20,0)</f>
        <v>0</v>
      </c>
      <c r="F15" s="156">
        <f>IF('Parade Entries'!$E20="Political",'Parade Entries'!F20,0)</f>
        <v>0</v>
      </c>
      <c r="G15" s="156">
        <f>IF('Parade Entries'!$E20="Political",'Parade Entries'!G20,0)</f>
        <v>0</v>
      </c>
      <c r="H15" s="156">
        <f>IF('Parade Entries'!$E20="Political",'Parade Entries'!H20,0)</f>
        <v>0</v>
      </c>
      <c r="I15" s="292">
        <f>IF('Parade Entries'!$E20="Political",'Parade Entries'!I20,0)</f>
        <v>0</v>
      </c>
      <c r="J15" s="156">
        <f>IF('Parade Entries'!$E20="Political",'Parade Entries'!J20,0)</f>
        <v>0</v>
      </c>
      <c r="K15" s="156">
        <f>IF('Parade Entries'!$E20="Political",'Parade Entries'!K20,0)</f>
        <v>0</v>
      </c>
      <c r="L15" s="156">
        <f>IF('Parade Entries'!$E20="Political",'Parade Entries'!L20,0)</f>
        <v>0</v>
      </c>
      <c r="M15" s="156">
        <f>IF('Parade Entries'!$E20="Political",'Parade Entries'!M20,0)</f>
        <v>0</v>
      </c>
      <c r="N15" s="156">
        <f>IF('Parade Entries'!$E20="Political",'Parade Entries'!N20,0)</f>
        <v>0</v>
      </c>
      <c r="O15" s="156">
        <f>IF('Parade Entries'!$E20="Political",'Parade Entries'!O20,0)</f>
        <v>0</v>
      </c>
      <c r="P15" s="156">
        <f>IF('Parade Entries'!$E20="Political",'Parade Entries'!P20,0)</f>
        <v>0</v>
      </c>
      <c r="Q15" s="156">
        <f>IF('Parade Entries'!$E20="Political",'Parade Entries'!Q20,0)</f>
        <v>0</v>
      </c>
      <c r="R15" s="156">
        <f>IF('Parade Entries'!$E20="Political",'Parade Entries'!R20,0)</f>
        <v>0</v>
      </c>
      <c r="S15" s="296">
        <f>IF('Parade Entries'!$E20="Political",'Parade Entries'!S20,0)</f>
        <v>0</v>
      </c>
      <c r="T15" s="296">
        <f>IF('Parade Entries'!$E20="Political",'Parade Entries'!U20,0)</f>
        <v>0</v>
      </c>
      <c r="U15" s="296">
        <f>IF('Parade Entries'!$E20="Political",'Parade Entries'!V20,0)</f>
        <v>0</v>
      </c>
      <c r="V15" s="296">
        <f>IF('Parade Entries'!$E20="Political",'Parade Entries'!T20,0)</f>
        <v>0</v>
      </c>
      <c r="W15" s="297">
        <f>IF('Parade Entries'!$E20="Political",'Parade Entries'!W20,0)</f>
        <v>0</v>
      </c>
      <c r="X15" s="296">
        <f>IF('Parade Entries'!$E20="Political",'Parade Entries'!X20,0)</f>
        <v>0</v>
      </c>
      <c r="Y15" s="297">
        <f>IF('Parade Entries'!$E20="Political",'Parade Entries'!Y20,0)</f>
        <v>0</v>
      </c>
      <c r="Z15" s="296">
        <f>IF('Parade Entries'!$E20="Political",'Parade Entries'!Z20,0)</f>
        <v>0</v>
      </c>
      <c r="AA15" s="297">
        <f>IF('Parade Entries'!$E20="Political",'Parade Entries'!AA20,0)</f>
        <v>0</v>
      </c>
      <c r="AB15" s="156">
        <f>IF('Parade Entries'!$E20="Political",'Parade Entries'!AB20,0)</f>
        <v>0</v>
      </c>
      <c r="AC15" s="156">
        <f>IF('Parade Entries'!$E20="Political",'Parade Entries'!AC20,0)</f>
        <v>0</v>
      </c>
      <c r="AD15" s="156">
        <f>IF('Parade Entries'!$E20="Political",'Parade Entries'!AD20,0)</f>
        <v>0</v>
      </c>
    </row>
    <row r="16" spans="1:30" ht="18" x14ac:dyDescent="0.25">
      <c r="B16" s="156">
        <f>IF('Parade Entries'!$E21="Political",'Parade Entries'!B21,0)</f>
        <v>0</v>
      </c>
      <c r="C16" s="250">
        <f>IF('Parade Entries'!$E21="Political",'Parade Entries'!C21,0)</f>
        <v>0</v>
      </c>
      <c r="D16" s="293">
        <f>IF('Parade Entries'!$E21="Political",'Parade Entries'!D21,0)</f>
        <v>0</v>
      </c>
      <c r="E16" s="156">
        <f>IF('Parade Entries'!$E21="Political",'Parade Entries'!E21,0)</f>
        <v>0</v>
      </c>
      <c r="F16" s="156">
        <f>IF('Parade Entries'!$E21="Political",'Parade Entries'!F21,0)</f>
        <v>0</v>
      </c>
      <c r="G16" s="156">
        <f>IF('Parade Entries'!$E21="Political",'Parade Entries'!G21,0)</f>
        <v>0</v>
      </c>
      <c r="H16" s="156">
        <f>IF('Parade Entries'!$E21="Political",'Parade Entries'!H21,0)</f>
        <v>0</v>
      </c>
      <c r="I16" s="292">
        <f>IF('Parade Entries'!$E21="Political",'Parade Entries'!I21,0)</f>
        <v>0</v>
      </c>
      <c r="J16" s="156">
        <f>IF('Parade Entries'!$E21="Political",'Parade Entries'!J21,0)</f>
        <v>0</v>
      </c>
      <c r="K16" s="156">
        <f>IF('Parade Entries'!$E21="Political",'Parade Entries'!K21,0)</f>
        <v>0</v>
      </c>
      <c r="L16" s="156">
        <f>IF('Parade Entries'!$E21="Political",'Parade Entries'!L21,0)</f>
        <v>0</v>
      </c>
      <c r="M16" s="156">
        <f>IF('Parade Entries'!$E21="Political",'Parade Entries'!M21,0)</f>
        <v>0</v>
      </c>
      <c r="N16" s="156">
        <f>IF('Parade Entries'!$E21="Political",'Parade Entries'!N21,0)</f>
        <v>0</v>
      </c>
      <c r="O16" s="156">
        <f>IF('Parade Entries'!$E21="Political",'Parade Entries'!O21,0)</f>
        <v>0</v>
      </c>
      <c r="P16" s="156">
        <f>IF('Parade Entries'!$E21="Political",'Parade Entries'!P21,0)</f>
        <v>0</v>
      </c>
      <c r="Q16" s="156">
        <f>IF('Parade Entries'!$E21="Political",'Parade Entries'!Q21,0)</f>
        <v>0</v>
      </c>
      <c r="R16" s="156">
        <f>IF('Parade Entries'!$E21="Political",'Parade Entries'!R21,0)</f>
        <v>0</v>
      </c>
      <c r="S16" s="296">
        <f>IF('Parade Entries'!$E21="Political",'Parade Entries'!S21,0)</f>
        <v>0</v>
      </c>
      <c r="T16" s="296">
        <f>IF('Parade Entries'!$E21="Political",'Parade Entries'!U21,0)</f>
        <v>0</v>
      </c>
      <c r="U16" s="296">
        <f>IF('Parade Entries'!$E21="Political",'Parade Entries'!V21,0)</f>
        <v>0</v>
      </c>
      <c r="V16" s="296">
        <f>IF('Parade Entries'!$E21="Political",'Parade Entries'!T21,0)</f>
        <v>0</v>
      </c>
      <c r="W16" s="297">
        <f>IF('Parade Entries'!$E21="Political",'Parade Entries'!W21,0)</f>
        <v>0</v>
      </c>
      <c r="X16" s="296">
        <f>IF('Parade Entries'!$E21="Political",'Parade Entries'!X21,0)</f>
        <v>0</v>
      </c>
      <c r="Y16" s="297">
        <f>IF('Parade Entries'!$E21="Political",'Parade Entries'!Y21,0)</f>
        <v>0</v>
      </c>
      <c r="Z16" s="296">
        <f>IF('Parade Entries'!$E21="Political",'Parade Entries'!Z21,0)</f>
        <v>0</v>
      </c>
      <c r="AA16" s="297">
        <f>IF('Parade Entries'!$E21="Political",'Parade Entries'!AA21,0)</f>
        <v>0</v>
      </c>
      <c r="AB16" s="156">
        <f>IF('Parade Entries'!$E21="Political",'Parade Entries'!AB21,0)</f>
        <v>0</v>
      </c>
      <c r="AC16" s="156">
        <f>IF('Parade Entries'!$E21="Political",'Parade Entries'!AC21,0)</f>
        <v>0</v>
      </c>
      <c r="AD16" s="156">
        <f>IF('Parade Entries'!$E21="Political",'Parade Entries'!AD21,0)</f>
        <v>0</v>
      </c>
    </row>
    <row r="17" spans="2:30" ht="18" x14ac:dyDescent="0.25">
      <c r="B17" s="156">
        <f>IF('Parade Entries'!$E22="Political",'Parade Entries'!B22,0)</f>
        <v>0</v>
      </c>
      <c r="C17" s="250">
        <f>IF('Parade Entries'!$E22="Political",'Parade Entries'!C22,0)</f>
        <v>0</v>
      </c>
      <c r="D17" s="293">
        <f>IF('Parade Entries'!$E22="Political",'Parade Entries'!D22,0)</f>
        <v>0</v>
      </c>
      <c r="E17" s="156">
        <f>IF('Parade Entries'!$E22="Political",'Parade Entries'!E22,0)</f>
        <v>0</v>
      </c>
      <c r="F17" s="156">
        <f>IF('Parade Entries'!$E22="Political",'Parade Entries'!F22,0)</f>
        <v>0</v>
      </c>
      <c r="G17" s="156">
        <f>IF('Parade Entries'!$E22="Political",'Parade Entries'!G22,0)</f>
        <v>0</v>
      </c>
      <c r="H17" s="156">
        <f>IF('Parade Entries'!$E22="Political",'Parade Entries'!H22,0)</f>
        <v>0</v>
      </c>
      <c r="I17" s="292">
        <f>IF('Parade Entries'!$E22="Political",'Parade Entries'!I22,0)</f>
        <v>0</v>
      </c>
      <c r="J17" s="156">
        <f>IF('Parade Entries'!$E22="Political",'Parade Entries'!J22,0)</f>
        <v>0</v>
      </c>
      <c r="K17" s="156">
        <f>IF('Parade Entries'!$E22="Political",'Parade Entries'!K22,0)</f>
        <v>0</v>
      </c>
      <c r="L17" s="156">
        <f>IF('Parade Entries'!$E22="Political",'Parade Entries'!L22,0)</f>
        <v>0</v>
      </c>
      <c r="M17" s="156">
        <f>IF('Parade Entries'!$E22="Political",'Parade Entries'!M22,0)</f>
        <v>0</v>
      </c>
      <c r="N17" s="156">
        <f>IF('Parade Entries'!$E22="Political",'Parade Entries'!N22,0)</f>
        <v>0</v>
      </c>
      <c r="O17" s="156">
        <f>IF('Parade Entries'!$E22="Political",'Parade Entries'!O22,0)</f>
        <v>0</v>
      </c>
      <c r="P17" s="156">
        <f>IF('Parade Entries'!$E22="Political",'Parade Entries'!P22,0)</f>
        <v>0</v>
      </c>
      <c r="Q17" s="156">
        <f>IF('Parade Entries'!$E22="Political",'Parade Entries'!Q22,0)</f>
        <v>0</v>
      </c>
      <c r="R17" s="156">
        <f>IF('Parade Entries'!$E22="Political",'Parade Entries'!R22,0)</f>
        <v>0</v>
      </c>
      <c r="S17" s="296">
        <f>IF('Parade Entries'!$E22="Political",'Parade Entries'!S22,0)</f>
        <v>0</v>
      </c>
      <c r="T17" s="296">
        <f>IF('Parade Entries'!$E22="Political",'Parade Entries'!U22,0)</f>
        <v>0</v>
      </c>
      <c r="U17" s="296">
        <f>IF('Parade Entries'!$E22="Political",'Parade Entries'!V22,0)</f>
        <v>0</v>
      </c>
      <c r="V17" s="296">
        <f>IF('Parade Entries'!$E22="Political",'Parade Entries'!T22,0)</f>
        <v>0</v>
      </c>
      <c r="W17" s="297">
        <f>IF('Parade Entries'!$E22="Political",'Parade Entries'!W22,0)</f>
        <v>0</v>
      </c>
      <c r="X17" s="296">
        <f>IF('Parade Entries'!$E22="Political",'Parade Entries'!X22,0)</f>
        <v>0</v>
      </c>
      <c r="Y17" s="297">
        <f>IF('Parade Entries'!$E22="Political",'Parade Entries'!Y22,0)</f>
        <v>0</v>
      </c>
      <c r="Z17" s="296">
        <f>IF('Parade Entries'!$E22="Political",'Parade Entries'!Z22,0)</f>
        <v>0</v>
      </c>
      <c r="AA17" s="297">
        <f>IF('Parade Entries'!$E22="Political",'Parade Entries'!AA22,0)</f>
        <v>0</v>
      </c>
      <c r="AB17" s="156">
        <f>IF('Parade Entries'!$E22="Political",'Parade Entries'!AB22,0)</f>
        <v>0</v>
      </c>
      <c r="AC17" s="156">
        <f>IF('Parade Entries'!$E22="Political",'Parade Entries'!AC22,0)</f>
        <v>0</v>
      </c>
      <c r="AD17" s="156">
        <f>IF('Parade Entries'!$E22="Political",'Parade Entries'!AD22,0)</f>
        <v>0</v>
      </c>
    </row>
    <row r="18" spans="2:30" ht="18" x14ac:dyDescent="0.25">
      <c r="B18" s="156">
        <f>IF('Parade Entries'!$E23="Political",'Parade Entries'!B23,0)</f>
        <v>0</v>
      </c>
      <c r="C18" s="250">
        <f>IF('Parade Entries'!$E23="Political",'Parade Entries'!C23,0)</f>
        <v>0</v>
      </c>
      <c r="D18" s="293">
        <f>IF('Parade Entries'!$E23="Political",'Parade Entries'!D23,0)</f>
        <v>0</v>
      </c>
      <c r="E18" s="156">
        <f>IF('Parade Entries'!$E23="Political",'Parade Entries'!E23,0)</f>
        <v>0</v>
      </c>
      <c r="F18" s="156">
        <f>IF('Parade Entries'!$E23="Political",'Parade Entries'!F23,0)</f>
        <v>0</v>
      </c>
      <c r="G18" s="156">
        <f>IF('Parade Entries'!$E23="Political",'Parade Entries'!G23,0)</f>
        <v>0</v>
      </c>
      <c r="H18" s="156">
        <f>IF('Parade Entries'!$E23="Political",'Parade Entries'!H23,0)</f>
        <v>0</v>
      </c>
      <c r="I18" s="292">
        <f>IF('Parade Entries'!$E23="Political",'Parade Entries'!I23,0)</f>
        <v>0</v>
      </c>
      <c r="J18" s="156">
        <f>IF('Parade Entries'!$E23="Political",'Parade Entries'!J23,0)</f>
        <v>0</v>
      </c>
      <c r="K18" s="156">
        <f>IF('Parade Entries'!$E23="Political",'Parade Entries'!K23,0)</f>
        <v>0</v>
      </c>
      <c r="L18" s="156">
        <f>IF('Parade Entries'!$E23="Political",'Parade Entries'!L23,0)</f>
        <v>0</v>
      </c>
      <c r="M18" s="156">
        <f>IF('Parade Entries'!$E23="Political",'Parade Entries'!M23,0)</f>
        <v>0</v>
      </c>
      <c r="N18" s="156">
        <f>IF('Parade Entries'!$E23="Political",'Parade Entries'!N23,0)</f>
        <v>0</v>
      </c>
      <c r="O18" s="156">
        <f>IF('Parade Entries'!$E23="Political",'Parade Entries'!O23,0)</f>
        <v>0</v>
      </c>
      <c r="P18" s="156">
        <f>IF('Parade Entries'!$E23="Political",'Parade Entries'!P23,0)</f>
        <v>0</v>
      </c>
      <c r="Q18" s="156">
        <f>IF('Parade Entries'!$E23="Political",'Parade Entries'!Q23,0)</f>
        <v>0</v>
      </c>
      <c r="R18" s="156">
        <f>IF('Parade Entries'!$E23="Political",'Parade Entries'!R23,0)</f>
        <v>0</v>
      </c>
      <c r="S18" s="296">
        <f>IF('Parade Entries'!$E23="Political",'Parade Entries'!S23,0)</f>
        <v>0</v>
      </c>
      <c r="T18" s="296">
        <f>IF('Parade Entries'!$E23="Political",'Parade Entries'!U23,0)</f>
        <v>0</v>
      </c>
      <c r="U18" s="296">
        <f>IF('Parade Entries'!$E23="Political",'Parade Entries'!V23,0)</f>
        <v>0</v>
      </c>
      <c r="V18" s="296">
        <f>IF('Parade Entries'!$E23="Political",'Parade Entries'!T23,0)</f>
        <v>0</v>
      </c>
      <c r="W18" s="297">
        <f>IF('Parade Entries'!$E23="Political",'Parade Entries'!W23,0)</f>
        <v>0</v>
      </c>
      <c r="X18" s="296">
        <f>IF('Parade Entries'!$E23="Political",'Parade Entries'!X23,0)</f>
        <v>0</v>
      </c>
      <c r="Y18" s="297">
        <f>IF('Parade Entries'!$E23="Political",'Parade Entries'!Y23,0)</f>
        <v>0</v>
      </c>
      <c r="Z18" s="296">
        <f>IF('Parade Entries'!$E23="Political",'Parade Entries'!Z23,0)</f>
        <v>0</v>
      </c>
      <c r="AA18" s="297">
        <f>IF('Parade Entries'!$E23="Political",'Parade Entries'!AA23,0)</f>
        <v>0</v>
      </c>
      <c r="AB18" s="156">
        <f>IF('Parade Entries'!$E23="Political",'Parade Entries'!AB23,0)</f>
        <v>0</v>
      </c>
      <c r="AC18" s="156">
        <f>IF('Parade Entries'!$E23="Political",'Parade Entries'!AC23,0)</f>
        <v>0</v>
      </c>
      <c r="AD18" s="156">
        <f>IF('Parade Entries'!$E23="Political",'Parade Entries'!AD23,0)</f>
        <v>0</v>
      </c>
    </row>
    <row r="19" spans="2:30" ht="18" x14ac:dyDescent="0.25">
      <c r="B19" s="156">
        <f>IF('Parade Entries'!$E24="Political",'Parade Entries'!B24,0)</f>
        <v>0</v>
      </c>
      <c r="C19" s="250">
        <f>IF('Parade Entries'!$E24="Political",'Parade Entries'!C24,0)</f>
        <v>0</v>
      </c>
      <c r="D19" s="293">
        <f>IF('Parade Entries'!$E24="Political",'Parade Entries'!D24,0)</f>
        <v>0</v>
      </c>
      <c r="E19" s="156">
        <f>IF('Parade Entries'!$E24="Political",'Parade Entries'!E24,0)</f>
        <v>0</v>
      </c>
      <c r="F19" s="156">
        <f>IF('Parade Entries'!$E24="Political",'Parade Entries'!F24,0)</f>
        <v>0</v>
      </c>
      <c r="G19" s="156">
        <f>IF('Parade Entries'!$E24="Political",'Parade Entries'!G24,0)</f>
        <v>0</v>
      </c>
      <c r="H19" s="156">
        <f>IF('Parade Entries'!$E24="Political",'Parade Entries'!H24,0)</f>
        <v>0</v>
      </c>
      <c r="I19" s="292">
        <f>IF('Parade Entries'!$E24="Political",'Parade Entries'!I24,0)</f>
        <v>0</v>
      </c>
      <c r="J19" s="156">
        <f>IF('Parade Entries'!$E24="Political",'Parade Entries'!J24,0)</f>
        <v>0</v>
      </c>
      <c r="K19" s="156">
        <f>IF('Parade Entries'!$E24="Political",'Parade Entries'!K24,0)</f>
        <v>0</v>
      </c>
      <c r="L19" s="156">
        <f>IF('Parade Entries'!$E24="Political",'Parade Entries'!L24,0)</f>
        <v>0</v>
      </c>
      <c r="M19" s="156">
        <f>IF('Parade Entries'!$E24="Political",'Parade Entries'!M24,0)</f>
        <v>0</v>
      </c>
      <c r="N19" s="156">
        <f>IF('Parade Entries'!$E24="Political",'Parade Entries'!N24,0)</f>
        <v>0</v>
      </c>
      <c r="O19" s="156">
        <f>IF('Parade Entries'!$E24="Political",'Parade Entries'!O24,0)</f>
        <v>0</v>
      </c>
      <c r="P19" s="156">
        <f>IF('Parade Entries'!$E24="Political",'Parade Entries'!P24,0)</f>
        <v>0</v>
      </c>
      <c r="Q19" s="156">
        <f>IF('Parade Entries'!$E24="Political",'Parade Entries'!Q24,0)</f>
        <v>0</v>
      </c>
      <c r="R19" s="156">
        <f>IF('Parade Entries'!$E24="Political",'Parade Entries'!R24,0)</f>
        <v>0</v>
      </c>
      <c r="S19" s="296">
        <f>IF('Parade Entries'!$E24="Political",'Parade Entries'!S24,0)</f>
        <v>0</v>
      </c>
      <c r="T19" s="296">
        <f>IF('Parade Entries'!$E24="Political",'Parade Entries'!U24,0)</f>
        <v>0</v>
      </c>
      <c r="U19" s="296">
        <f>IF('Parade Entries'!$E24="Political",'Parade Entries'!V24,0)</f>
        <v>0</v>
      </c>
      <c r="V19" s="296">
        <f>IF('Parade Entries'!$E24="Political",'Parade Entries'!T24,0)</f>
        <v>0</v>
      </c>
      <c r="W19" s="297">
        <f>IF('Parade Entries'!$E24="Political",'Parade Entries'!W24,0)</f>
        <v>0</v>
      </c>
      <c r="X19" s="296">
        <f>IF('Parade Entries'!$E24="Political",'Parade Entries'!X24,0)</f>
        <v>0</v>
      </c>
      <c r="Y19" s="297">
        <f>IF('Parade Entries'!$E24="Political",'Parade Entries'!Y24,0)</f>
        <v>0</v>
      </c>
      <c r="Z19" s="296">
        <f>IF('Parade Entries'!$E24="Political",'Parade Entries'!Z24,0)</f>
        <v>0</v>
      </c>
      <c r="AA19" s="297">
        <f>IF('Parade Entries'!$E24="Political",'Parade Entries'!AA24,0)</f>
        <v>0</v>
      </c>
      <c r="AB19" s="156">
        <f>IF('Parade Entries'!$E24="Political",'Parade Entries'!AB24,0)</f>
        <v>0</v>
      </c>
      <c r="AC19" s="156">
        <f>IF('Parade Entries'!$E24="Political",'Parade Entries'!AC24,0)</f>
        <v>0</v>
      </c>
      <c r="AD19" s="156">
        <f>IF('Parade Entries'!$E24="Political",'Parade Entries'!AD24,0)</f>
        <v>0</v>
      </c>
    </row>
    <row r="20" spans="2:30" ht="18" x14ac:dyDescent="0.25">
      <c r="B20" s="156">
        <f>IF('Parade Entries'!$E25="Political",'Parade Entries'!B25,0)</f>
        <v>0</v>
      </c>
      <c r="C20" s="250">
        <f>IF('Parade Entries'!$E25="Political",'Parade Entries'!C25,0)</f>
        <v>0</v>
      </c>
      <c r="D20" s="293">
        <f>IF('Parade Entries'!$E25="Political",'Parade Entries'!D25,0)</f>
        <v>0</v>
      </c>
      <c r="E20" s="156">
        <f>IF('Parade Entries'!$E25="Political",'Parade Entries'!E25,0)</f>
        <v>0</v>
      </c>
      <c r="F20" s="156">
        <f>IF('Parade Entries'!$E25="Political",'Parade Entries'!F25,0)</f>
        <v>0</v>
      </c>
      <c r="G20" s="156">
        <f>IF('Parade Entries'!$E25="Political",'Parade Entries'!G25,0)</f>
        <v>0</v>
      </c>
      <c r="H20" s="156">
        <f>IF('Parade Entries'!$E25="Political",'Parade Entries'!H25,0)</f>
        <v>0</v>
      </c>
      <c r="I20" s="292">
        <f>IF('Parade Entries'!$E25="Political",'Parade Entries'!I25,0)</f>
        <v>0</v>
      </c>
      <c r="J20" s="156">
        <f>IF('Parade Entries'!$E25="Political",'Parade Entries'!J25,0)</f>
        <v>0</v>
      </c>
      <c r="K20" s="156">
        <f>IF('Parade Entries'!$E25="Political",'Parade Entries'!K25,0)</f>
        <v>0</v>
      </c>
      <c r="L20" s="156">
        <f>IF('Parade Entries'!$E25="Political",'Parade Entries'!L25,0)</f>
        <v>0</v>
      </c>
      <c r="M20" s="156">
        <f>IF('Parade Entries'!$E25="Political",'Parade Entries'!M25,0)</f>
        <v>0</v>
      </c>
      <c r="N20" s="156">
        <f>IF('Parade Entries'!$E25="Political",'Parade Entries'!N25,0)</f>
        <v>0</v>
      </c>
      <c r="O20" s="156">
        <f>IF('Parade Entries'!$E25="Political",'Parade Entries'!O25,0)</f>
        <v>0</v>
      </c>
      <c r="P20" s="156">
        <f>IF('Parade Entries'!$E25="Political",'Parade Entries'!P25,0)</f>
        <v>0</v>
      </c>
      <c r="Q20" s="156">
        <f>IF('Parade Entries'!$E25="Political",'Parade Entries'!Q25,0)</f>
        <v>0</v>
      </c>
      <c r="R20" s="156">
        <f>IF('Parade Entries'!$E25="Political",'Parade Entries'!R25,0)</f>
        <v>0</v>
      </c>
      <c r="S20" s="296">
        <f>IF('Parade Entries'!$E25="Political",'Parade Entries'!S25,0)</f>
        <v>0</v>
      </c>
      <c r="T20" s="296">
        <f>IF('Parade Entries'!$E25="Political",'Parade Entries'!U25,0)</f>
        <v>0</v>
      </c>
      <c r="U20" s="296">
        <f>IF('Parade Entries'!$E25="Political",'Parade Entries'!V25,0)</f>
        <v>0</v>
      </c>
      <c r="V20" s="296">
        <f>IF('Parade Entries'!$E25="Political",'Parade Entries'!T25,0)</f>
        <v>0</v>
      </c>
      <c r="W20" s="297">
        <f>IF('Parade Entries'!$E25="Political",'Parade Entries'!W25,0)</f>
        <v>0</v>
      </c>
      <c r="X20" s="296">
        <f>IF('Parade Entries'!$E25="Political",'Parade Entries'!X25,0)</f>
        <v>0</v>
      </c>
      <c r="Y20" s="297">
        <f>IF('Parade Entries'!$E25="Political",'Parade Entries'!Y25,0)</f>
        <v>0</v>
      </c>
      <c r="Z20" s="296">
        <f>IF('Parade Entries'!$E25="Political",'Parade Entries'!Z25,0)</f>
        <v>0</v>
      </c>
      <c r="AA20" s="297">
        <f>IF('Parade Entries'!$E25="Political",'Parade Entries'!AA25,0)</f>
        <v>0</v>
      </c>
      <c r="AB20" s="156">
        <f>IF('Parade Entries'!$E25="Political",'Parade Entries'!AB25,0)</f>
        <v>0</v>
      </c>
      <c r="AC20" s="156">
        <f>IF('Parade Entries'!$E25="Political",'Parade Entries'!AC25,0)</f>
        <v>0</v>
      </c>
      <c r="AD20" s="156">
        <f>IF('Parade Entries'!$E25="Political",'Parade Entries'!AD25,0)</f>
        <v>0</v>
      </c>
    </row>
    <row r="21" spans="2:30" ht="18" x14ac:dyDescent="0.25">
      <c r="B21" s="156">
        <f>IF('Parade Entries'!$E26="Political",'Parade Entries'!B26,0)</f>
        <v>0</v>
      </c>
      <c r="C21" s="250">
        <f>IF('Parade Entries'!$E26="Political",'Parade Entries'!C26,0)</f>
        <v>0</v>
      </c>
      <c r="D21" s="293">
        <f>IF('Parade Entries'!$E26="Political",'Parade Entries'!D26,0)</f>
        <v>0</v>
      </c>
      <c r="E21" s="156">
        <f>IF('Parade Entries'!$E26="Political",'Parade Entries'!E26,0)</f>
        <v>0</v>
      </c>
      <c r="F21" s="156">
        <f>IF('Parade Entries'!$E26="Political",'Parade Entries'!F26,0)</f>
        <v>0</v>
      </c>
      <c r="G21" s="156">
        <f>IF('Parade Entries'!$E26="Political",'Parade Entries'!G26,0)</f>
        <v>0</v>
      </c>
      <c r="H21" s="156">
        <f>IF('Parade Entries'!$E26="Political",'Parade Entries'!H26,0)</f>
        <v>0</v>
      </c>
      <c r="I21" s="292">
        <f>IF('Parade Entries'!$E26="Political",'Parade Entries'!I26,0)</f>
        <v>0</v>
      </c>
      <c r="J21" s="156">
        <f>IF('Parade Entries'!$E26="Political",'Parade Entries'!J26,0)</f>
        <v>0</v>
      </c>
      <c r="K21" s="156">
        <f>IF('Parade Entries'!$E26="Political",'Parade Entries'!K26,0)</f>
        <v>0</v>
      </c>
      <c r="L21" s="156">
        <f>IF('Parade Entries'!$E26="Political",'Parade Entries'!L26,0)</f>
        <v>0</v>
      </c>
      <c r="M21" s="156">
        <f>IF('Parade Entries'!$E26="Political",'Parade Entries'!M26,0)</f>
        <v>0</v>
      </c>
      <c r="N21" s="156">
        <f>IF('Parade Entries'!$E26="Political",'Parade Entries'!N26,0)</f>
        <v>0</v>
      </c>
      <c r="O21" s="156">
        <f>IF('Parade Entries'!$E26="Political",'Parade Entries'!O26,0)</f>
        <v>0</v>
      </c>
      <c r="P21" s="156">
        <f>IF('Parade Entries'!$E26="Political",'Parade Entries'!P26,0)</f>
        <v>0</v>
      </c>
      <c r="Q21" s="156">
        <f>IF('Parade Entries'!$E26="Political",'Parade Entries'!Q26,0)</f>
        <v>0</v>
      </c>
      <c r="R21" s="156">
        <f>IF('Parade Entries'!$E26="Political",'Parade Entries'!R26,0)</f>
        <v>0</v>
      </c>
      <c r="S21" s="296">
        <f>IF('Parade Entries'!$E26="Political",'Parade Entries'!S26,0)</f>
        <v>0</v>
      </c>
      <c r="T21" s="296">
        <f>IF('Parade Entries'!$E26="Political",'Parade Entries'!U26,0)</f>
        <v>0</v>
      </c>
      <c r="U21" s="296">
        <f>IF('Parade Entries'!$E26="Political",'Parade Entries'!V26,0)</f>
        <v>0</v>
      </c>
      <c r="V21" s="296">
        <f>IF('Parade Entries'!$E26="Political",'Parade Entries'!T26,0)</f>
        <v>0</v>
      </c>
      <c r="W21" s="297">
        <f>IF('Parade Entries'!$E26="Political",'Parade Entries'!W26,0)</f>
        <v>0</v>
      </c>
      <c r="X21" s="296">
        <f>IF('Parade Entries'!$E26="Political",'Parade Entries'!X26,0)</f>
        <v>0</v>
      </c>
      <c r="Y21" s="297">
        <f>IF('Parade Entries'!$E26="Political",'Parade Entries'!Y26,0)</f>
        <v>0</v>
      </c>
      <c r="Z21" s="296">
        <f>IF('Parade Entries'!$E26="Political",'Parade Entries'!Z26,0)</f>
        <v>0</v>
      </c>
      <c r="AA21" s="297">
        <f>IF('Parade Entries'!$E26="Political",'Parade Entries'!AA26,0)</f>
        <v>0</v>
      </c>
      <c r="AB21" s="156">
        <f>IF('Parade Entries'!$E26="Political",'Parade Entries'!AB26,0)</f>
        <v>0</v>
      </c>
      <c r="AC21" s="156">
        <f>IF('Parade Entries'!$E26="Political",'Parade Entries'!AC26,0)</f>
        <v>0</v>
      </c>
      <c r="AD21" s="156">
        <f>IF('Parade Entries'!$E26="Political",'Parade Entries'!AD26,0)</f>
        <v>0</v>
      </c>
    </row>
    <row r="22" spans="2:30" ht="18" x14ac:dyDescent="0.25">
      <c r="B22" s="156">
        <f>IF('Parade Entries'!$E27="Political",'Parade Entries'!B27,0)</f>
        <v>0</v>
      </c>
      <c r="C22" s="250">
        <f>IF('Parade Entries'!$E27="Political",'Parade Entries'!C27,0)</f>
        <v>0</v>
      </c>
      <c r="D22" s="293">
        <f>IF('Parade Entries'!$E27="Political",'Parade Entries'!D27,0)</f>
        <v>0</v>
      </c>
      <c r="E22" s="156">
        <f>IF('Parade Entries'!$E27="Political",'Parade Entries'!E27,0)</f>
        <v>0</v>
      </c>
      <c r="F22" s="156">
        <f>IF('Parade Entries'!$E27="Political",'Parade Entries'!F27,0)</f>
        <v>0</v>
      </c>
      <c r="G22" s="156">
        <f>IF('Parade Entries'!$E27="Political",'Parade Entries'!G27,0)</f>
        <v>0</v>
      </c>
      <c r="H22" s="156">
        <f>IF('Parade Entries'!$E27="Political",'Parade Entries'!H27,0)</f>
        <v>0</v>
      </c>
      <c r="I22" s="292">
        <f>IF('Parade Entries'!$E27="Political",'Parade Entries'!I27,0)</f>
        <v>0</v>
      </c>
      <c r="J22" s="156">
        <f>IF('Parade Entries'!$E27="Political",'Parade Entries'!J27,0)</f>
        <v>0</v>
      </c>
      <c r="K22" s="156">
        <f>IF('Parade Entries'!$E27="Political",'Parade Entries'!K27,0)</f>
        <v>0</v>
      </c>
      <c r="L22" s="156">
        <f>IF('Parade Entries'!$E27="Political",'Parade Entries'!L27,0)</f>
        <v>0</v>
      </c>
      <c r="M22" s="156">
        <f>IF('Parade Entries'!$E27="Political",'Parade Entries'!M27,0)</f>
        <v>0</v>
      </c>
      <c r="N22" s="156">
        <f>IF('Parade Entries'!$E27="Political",'Parade Entries'!N27,0)</f>
        <v>0</v>
      </c>
      <c r="O22" s="156">
        <f>IF('Parade Entries'!$E27="Political",'Parade Entries'!O27,0)</f>
        <v>0</v>
      </c>
      <c r="P22" s="156">
        <f>IF('Parade Entries'!$E27="Political",'Parade Entries'!P27,0)</f>
        <v>0</v>
      </c>
      <c r="Q22" s="156">
        <f>IF('Parade Entries'!$E27="Political",'Parade Entries'!Q27,0)</f>
        <v>0</v>
      </c>
      <c r="R22" s="156">
        <f>IF('Parade Entries'!$E27="Political",'Parade Entries'!R27,0)</f>
        <v>0</v>
      </c>
      <c r="S22" s="296">
        <f>IF('Parade Entries'!$E27="Political",'Parade Entries'!S27,0)</f>
        <v>0</v>
      </c>
      <c r="T22" s="296">
        <f>IF('Parade Entries'!$E27="Political",'Parade Entries'!U27,0)</f>
        <v>0</v>
      </c>
      <c r="U22" s="296">
        <f>IF('Parade Entries'!$E27="Political",'Parade Entries'!V27,0)</f>
        <v>0</v>
      </c>
      <c r="V22" s="296">
        <f>IF('Parade Entries'!$E27="Political",'Parade Entries'!T27,0)</f>
        <v>0</v>
      </c>
      <c r="W22" s="297">
        <f>IF('Parade Entries'!$E27="Political",'Parade Entries'!W27,0)</f>
        <v>0</v>
      </c>
      <c r="X22" s="296">
        <f>IF('Parade Entries'!$E27="Political",'Parade Entries'!X27,0)</f>
        <v>0</v>
      </c>
      <c r="Y22" s="297">
        <f>IF('Parade Entries'!$E27="Political",'Parade Entries'!Y27,0)</f>
        <v>0</v>
      </c>
      <c r="Z22" s="296">
        <f>IF('Parade Entries'!$E27="Political",'Parade Entries'!Z27,0)</f>
        <v>0</v>
      </c>
      <c r="AA22" s="297">
        <f>IF('Parade Entries'!$E27="Political",'Parade Entries'!AA27,0)</f>
        <v>0</v>
      </c>
      <c r="AB22" s="156">
        <f>IF('Parade Entries'!$E27="Political",'Parade Entries'!AB27,0)</f>
        <v>0</v>
      </c>
      <c r="AC22" s="156">
        <f>IF('Parade Entries'!$E27="Political",'Parade Entries'!AC27,0)</f>
        <v>0</v>
      </c>
      <c r="AD22" s="156">
        <f>IF('Parade Entries'!$E27="Political",'Parade Entries'!AD27,0)</f>
        <v>0</v>
      </c>
    </row>
    <row r="23" spans="2:30" ht="18" x14ac:dyDescent="0.25">
      <c r="B23" s="156">
        <f>IF('Parade Entries'!$E28="Political",'Parade Entries'!B28,0)</f>
        <v>0</v>
      </c>
      <c r="C23" s="250">
        <f>IF('Parade Entries'!$E28="Political",'Parade Entries'!C28,0)</f>
        <v>0</v>
      </c>
      <c r="D23" s="293">
        <f>IF('Parade Entries'!$E28="Political",'Parade Entries'!D28,0)</f>
        <v>0</v>
      </c>
      <c r="E23" s="156">
        <f>IF('Parade Entries'!$E28="Political",'Parade Entries'!E28,0)</f>
        <v>0</v>
      </c>
      <c r="F23" s="156">
        <f>IF('Parade Entries'!$E28="Political",'Parade Entries'!F28,0)</f>
        <v>0</v>
      </c>
      <c r="G23" s="156">
        <f>IF('Parade Entries'!$E28="Political",'Parade Entries'!G28,0)</f>
        <v>0</v>
      </c>
      <c r="H23" s="156">
        <f>IF('Parade Entries'!$E28="Political",'Parade Entries'!H28,0)</f>
        <v>0</v>
      </c>
      <c r="I23" s="292">
        <f>IF('Parade Entries'!$E28="Political",'Parade Entries'!I28,0)</f>
        <v>0</v>
      </c>
      <c r="J23" s="156">
        <f>IF('Parade Entries'!$E28="Political",'Parade Entries'!J28,0)</f>
        <v>0</v>
      </c>
      <c r="K23" s="156">
        <f>IF('Parade Entries'!$E28="Political",'Parade Entries'!K28,0)</f>
        <v>0</v>
      </c>
      <c r="L23" s="156">
        <f>IF('Parade Entries'!$E28="Political",'Parade Entries'!L28,0)</f>
        <v>0</v>
      </c>
      <c r="M23" s="156">
        <f>IF('Parade Entries'!$E28="Political",'Parade Entries'!M28,0)</f>
        <v>0</v>
      </c>
      <c r="N23" s="156">
        <f>IF('Parade Entries'!$E28="Political",'Parade Entries'!N28,0)</f>
        <v>0</v>
      </c>
      <c r="O23" s="156">
        <f>IF('Parade Entries'!$E28="Political",'Parade Entries'!O28,0)</f>
        <v>0</v>
      </c>
      <c r="P23" s="156">
        <f>IF('Parade Entries'!$E28="Political",'Parade Entries'!P28,0)</f>
        <v>0</v>
      </c>
      <c r="Q23" s="156">
        <f>IF('Parade Entries'!$E28="Political",'Parade Entries'!Q28,0)</f>
        <v>0</v>
      </c>
      <c r="R23" s="156">
        <f>IF('Parade Entries'!$E28="Political",'Parade Entries'!R28,0)</f>
        <v>0</v>
      </c>
      <c r="S23" s="296">
        <f>IF('Parade Entries'!$E28="Political",'Parade Entries'!S28,0)</f>
        <v>0</v>
      </c>
      <c r="T23" s="296">
        <f>IF('Parade Entries'!$E28="Political",'Parade Entries'!U28,0)</f>
        <v>0</v>
      </c>
      <c r="U23" s="296">
        <f>IF('Parade Entries'!$E28="Political",'Parade Entries'!V28,0)</f>
        <v>0</v>
      </c>
      <c r="V23" s="296">
        <f>IF('Parade Entries'!$E28="Political",'Parade Entries'!T28,0)</f>
        <v>0</v>
      </c>
      <c r="W23" s="297">
        <f>IF('Parade Entries'!$E28="Political",'Parade Entries'!W28,0)</f>
        <v>0</v>
      </c>
      <c r="X23" s="296">
        <f>IF('Parade Entries'!$E28="Political",'Parade Entries'!X28,0)</f>
        <v>0</v>
      </c>
      <c r="Y23" s="297">
        <f>IF('Parade Entries'!$E28="Political",'Parade Entries'!Y28,0)</f>
        <v>0</v>
      </c>
      <c r="Z23" s="296">
        <f>IF('Parade Entries'!$E28="Political",'Parade Entries'!Z28,0)</f>
        <v>0</v>
      </c>
      <c r="AA23" s="297">
        <f>IF('Parade Entries'!$E28="Political",'Parade Entries'!AA28,0)</f>
        <v>0</v>
      </c>
      <c r="AB23" s="156">
        <f>IF('Parade Entries'!$E28="Political",'Parade Entries'!AB28,0)</f>
        <v>0</v>
      </c>
      <c r="AC23" s="156">
        <f>IF('Parade Entries'!$E28="Political",'Parade Entries'!AC28,0)</f>
        <v>0</v>
      </c>
      <c r="AD23" s="156">
        <f>IF('Parade Entries'!$E28="Political",'Parade Entries'!AD28,0)</f>
        <v>0</v>
      </c>
    </row>
    <row r="24" spans="2:30" ht="18" x14ac:dyDescent="0.25">
      <c r="B24" s="156">
        <f>IF('Parade Entries'!$E29="Political",'Parade Entries'!B29,0)</f>
        <v>0</v>
      </c>
      <c r="C24" s="250">
        <f>IF('Parade Entries'!$E29="Political",'Parade Entries'!C29,0)</f>
        <v>0</v>
      </c>
      <c r="D24" s="293">
        <f>IF('Parade Entries'!$E29="Political",'Parade Entries'!D29,0)</f>
        <v>0</v>
      </c>
      <c r="E24" s="156">
        <f>IF('Parade Entries'!$E29="Political",'Parade Entries'!E29,0)</f>
        <v>0</v>
      </c>
      <c r="F24" s="156">
        <f>IF('Parade Entries'!$E29="Political",'Parade Entries'!F29,0)</f>
        <v>0</v>
      </c>
      <c r="G24" s="156">
        <f>IF('Parade Entries'!$E29="Political",'Parade Entries'!G29,0)</f>
        <v>0</v>
      </c>
      <c r="H24" s="156">
        <f>IF('Parade Entries'!$E29="Political",'Parade Entries'!H29,0)</f>
        <v>0</v>
      </c>
      <c r="I24" s="292">
        <f>IF('Parade Entries'!$E29="Political",'Parade Entries'!I29,0)</f>
        <v>0</v>
      </c>
      <c r="J24" s="156">
        <f>IF('Parade Entries'!$E29="Political",'Parade Entries'!J29,0)</f>
        <v>0</v>
      </c>
      <c r="K24" s="156">
        <f>IF('Parade Entries'!$E29="Political",'Parade Entries'!K29,0)</f>
        <v>0</v>
      </c>
      <c r="L24" s="156">
        <f>IF('Parade Entries'!$E29="Political",'Parade Entries'!L29,0)</f>
        <v>0</v>
      </c>
      <c r="M24" s="156">
        <f>IF('Parade Entries'!$E29="Political",'Parade Entries'!M29,0)</f>
        <v>0</v>
      </c>
      <c r="N24" s="156">
        <f>IF('Parade Entries'!$E29="Political",'Parade Entries'!N29,0)</f>
        <v>0</v>
      </c>
      <c r="O24" s="156">
        <f>IF('Parade Entries'!$E29="Political",'Parade Entries'!O29,0)</f>
        <v>0</v>
      </c>
      <c r="P24" s="156">
        <f>IF('Parade Entries'!$E29="Political",'Parade Entries'!P29,0)</f>
        <v>0</v>
      </c>
      <c r="Q24" s="156">
        <f>IF('Parade Entries'!$E29="Political",'Parade Entries'!Q29,0)</f>
        <v>0</v>
      </c>
      <c r="R24" s="156">
        <f>IF('Parade Entries'!$E29="Political",'Parade Entries'!R29,0)</f>
        <v>0</v>
      </c>
      <c r="S24" s="296">
        <f>IF('Parade Entries'!$E29="Political",'Parade Entries'!S29,0)</f>
        <v>0</v>
      </c>
      <c r="T24" s="296">
        <f>IF('Parade Entries'!$E29="Political",'Parade Entries'!U29,0)</f>
        <v>0</v>
      </c>
      <c r="U24" s="296">
        <f>IF('Parade Entries'!$E29="Political",'Parade Entries'!V29,0)</f>
        <v>0</v>
      </c>
      <c r="V24" s="296">
        <f>IF('Parade Entries'!$E29="Political",'Parade Entries'!T29,0)</f>
        <v>0</v>
      </c>
      <c r="W24" s="297">
        <f>IF('Parade Entries'!$E29="Political",'Parade Entries'!W29,0)</f>
        <v>0</v>
      </c>
      <c r="X24" s="296">
        <f>IF('Parade Entries'!$E29="Political",'Parade Entries'!X29,0)</f>
        <v>0</v>
      </c>
      <c r="Y24" s="297">
        <f>IF('Parade Entries'!$E29="Political",'Parade Entries'!Y29,0)</f>
        <v>0</v>
      </c>
      <c r="Z24" s="296">
        <f>IF('Parade Entries'!$E29="Political",'Parade Entries'!Z29,0)</f>
        <v>0</v>
      </c>
      <c r="AA24" s="297">
        <f>IF('Parade Entries'!$E29="Political",'Parade Entries'!AA29,0)</f>
        <v>0</v>
      </c>
      <c r="AB24" s="156">
        <f>IF('Parade Entries'!$E29="Political",'Parade Entries'!AB29,0)</f>
        <v>0</v>
      </c>
      <c r="AC24" s="156">
        <f>IF('Parade Entries'!$E29="Political",'Parade Entries'!AC29,0)</f>
        <v>0</v>
      </c>
      <c r="AD24" s="156">
        <f>IF('Parade Entries'!$E29="Political",'Parade Entries'!AD29,0)</f>
        <v>0</v>
      </c>
    </row>
    <row r="25" spans="2:30" ht="18" x14ac:dyDescent="0.25">
      <c r="B25" s="156">
        <f>IF('Parade Entries'!$E30="Political",'Parade Entries'!B30,0)</f>
        <v>0</v>
      </c>
      <c r="C25" s="250">
        <f>IF('Parade Entries'!$E30="Political",'Parade Entries'!C30,0)</f>
        <v>0</v>
      </c>
      <c r="D25" s="293">
        <f>IF('Parade Entries'!$E30="Political",'Parade Entries'!D30,0)</f>
        <v>0</v>
      </c>
      <c r="E25" s="156">
        <f>IF('Parade Entries'!$E30="Political",'Parade Entries'!E30,0)</f>
        <v>0</v>
      </c>
      <c r="F25" s="156">
        <f>IF('Parade Entries'!$E30="Political",'Parade Entries'!F30,0)</f>
        <v>0</v>
      </c>
      <c r="G25" s="156">
        <f>IF('Parade Entries'!$E30="Political",'Parade Entries'!G30,0)</f>
        <v>0</v>
      </c>
      <c r="H25" s="156">
        <f>IF('Parade Entries'!$E30="Political",'Parade Entries'!H30,0)</f>
        <v>0</v>
      </c>
      <c r="I25" s="292">
        <f>IF('Parade Entries'!$E30="Political",'Parade Entries'!I30,0)</f>
        <v>0</v>
      </c>
      <c r="J25" s="156">
        <f>IF('Parade Entries'!$E30="Political",'Parade Entries'!J30,0)</f>
        <v>0</v>
      </c>
      <c r="K25" s="156">
        <f>IF('Parade Entries'!$E30="Political",'Parade Entries'!K30,0)</f>
        <v>0</v>
      </c>
      <c r="L25" s="156">
        <f>IF('Parade Entries'!$E30="Political",'Parade Entries'!L30,0)</f>
        <v>0</v>
      </c>
      <c r="M25" s="156">
        <f>IF('Parade Entries'!$E30="Political",'Parade Entries'!M30,0)</f>
        <v>0</v>
      </c>
      <c r="N25" s="156">
        <f>IF('Parade Entries'!$E30="Political",'Parade Entries'!N30,0)</f>
        <v>0</v>
      </c>
      <c r="O25" s="156">
        <f>IF('Parade Entries'!$E30="Political",'Parade Entries'!O30,0)</f>
        <v>0</v>
      </c>
      <c r="P25" s="156">
        <f>IF('Parade Entries'!$E30="Political",'Parade Entries'!P30,0)</f>
        <v>0</v>
      </c>
      <c r="Q25" s="156">
        <f>IF('Parade Entries'!$E30="Political",'Parade Entries'!Q30,0)</f>
        <v>0</v>
      </c>
      <c r="R25" s="156">
        <f>IF('Parade Entries'!$E30="Political",'Parade Entries'!R30,0)</f>
        <v>0</v>
      </c>
      <c r="S25" s="296">
        <f>IF('Parade Entries'!$E30="Political",'Parade Entries'!S30,0)</f>
        <v>0</v>
      </c>
      <c r="T25" s="296">
        <f>IF('Parade Entries'!$E30="Political",'Parade Entries'!U30,0)</f>
        <v>0</v>
      </c>
      <c r="U25" s="296">
        <f>IF('Parade Entries'!$E30="Political",'Parade Entries'!V30,0)</f>
        <v>0</v>
      </c>
      <c r="V25" s="296">
        <f>IF('Parade Entries'!$E30="Political",'Parade Entries'!T30,0)</f>
        <v>0</v>
      </c>
      <c r="W25" s="297">
        <f>IF('Parade Entries'!$E30="Political",'Parade Entries'!W30,0)</f>
        <v>0</v>
      </c>
      <c r="X25" s="296">
        <f>IF('Parade Entries'!$E30="Political",'Parade Entries'!X30,0)</f>
        <v>0</v>
      </c>
      <c r="Y25" s="297">
        <f>IF('Parade Entries'!$E30="Political",'Parade Entries'!Y30,0)</f>
        <v>0</v>
      </c>
      <c r="Z25" s="296">
        <f>IF('Parade Entries'!$E30="Political",'Parade Entries'!Z30,0)</f>
        <v>0</v>
      </c>
      <c r="AA25" s="297">
        <f>IF('Parade Entries'!$E30="Political",'Parade Entries'!AA30,0)</f>
        <v>0</v>
      </c>
      <c r="AB25" s="156">
        <f>IF('Parade Entries'!$E30="Political",'Parade Entries'!AB30,0)</f>
        <v>0</v>
      </c>
      <c r="AC25" s="156">
        <f>IF('Parade Entries'!$E30="Political",'Parade Entries'!AC30,0)</f>
        <v>0</v>
      </c>
      <c r="AD25" s="156">
        <f>IF('Parade Entries'!$E30="Political",'Parade Entries'!AD30,0)</f>
        <v>0</v>
      </c>
    </row>
    <row r="26" spans="2:30" ht="18" x14ac:dyDescent="0.25">
      <c r="B26" s="156">
        <f>IF('Parade Entries'!$E31="Political",'Parade Entries'!B31,0)</f>
        <v>0</v>
      </c>
      <c r="C26" s="250">
        <f>IF('Parade Entries'!$E31="Political",'Parade Entries'!C31,0)</f>
        <v>0</v>
      </c>
      <c r="D26" s="293">
        <f>IF('Parade Entries'!$E31="Political",'Parade Entries'!D31,0)</f>
        <v>0</v>
      </c>
      <c r="E26" s="156">
        <f>IF('Parade Entries'!$E31="Political",'Parade Entries'!E31,0)</f>
        <v>0</v>
      </c>
      <c r="F26" s="156">
        <f>IF('Parade Entries'!$E31="Political",'Parade Entries'!F31,0)</f>
        <v>0</v>
      </c>
      <c r="G26" s="156">
        <f>IF('Parade Entries'!$E31="Political",'Parade Entries'!G31,0)</f>
        <v>0</v>
      </c>
      <c r="H26" s="156">
        <f>IF('Parade Entries'!$E31="Political",'Parade Entries'!H31,0)</f>
        <v>0</v>
      </c>
      <c r="I26" s="292">
        <f>IF('Parade Entries'!$E31="Political",'Parade Entries'!I31,0)</f>
        <v>0</v>
      </c>
      <c r="J26" s="156">
        <f>IF('Parade Entries'!$E31="Political",'Parade Entries'!J31,0)</f>
        <v>0</v>
      </c>
      <c r="K26" s="156">
        <f>IF('Parade Entries'!$E31="Political",'Parade Entries'!K31,0)</f>
        <v>0</v>
      </c>
      <c r="L26" s="156">
        <f>IF('Parade Entries'!$E31="Political",'Parade Entries'!L31,0)</f>
        <v>0</v>
      </c>
      <c r="M26" s="156">
        <f>IF('Parade Entries'!$E31="Political",'Parade Entries'!M31,0)</f>
        <v>0</v>
      </c>
      <c r="N26" s="156">
        <f>IF('Parade Entries'!$E31="Political",'Parade Entries'!N31,0)</f>
        <v>0</v>
      </c>
      <c r="O26" s="156">
        <f>IF('Parade Entries'!$E31="Political",'Parade Entries'!O31,0)</f>
        <v>0</v>
      </c>
      <c r="P26" s="156">
        <f>IF('Parade Entries'!$E31="Political",'Parade Entries'!P31,0)</f>
        <v>0</v>
      </c>
      <c r="Q26" s="156">
        <f>IF('Parade Entries'!$E31="Political",'Parade Entries'!Q31,0)</f>
        <v>0</v>
      </c>
      <c r="R26" s="156">
        <f>IF('Parade Entries'!$E31="Political",'Parade Entries'!R31,0)</f>
        <v>0</v>
      </c>
      <c r="S26" s="296">
        <f>IF('Parade Entries'!$E31="Political",'Parade Entries'!S31,0)</f>
        <v>0</v>
      </c>
      <c r="T26" s="296">
        <f>IF('Parade Entries'!$E31="Political",'Parade Entries'!U31,0)</f>
        <v>0</v>
      </c>
      <c r="U26" s="296">
        <f>IF('Parade Entries'!$E31="Political",'Parade Entries'!V31,0)</f>
        <v>0</v>
      </c>
      <c r="V26" s="296">
        <f>IF('Parade Entries'!$E31="Political",'Parade Entries'!T31,0)</f>
        <v>0</v>
      </c>
      <c r="W26" s="297">
        <f>IF('Parade Entries'!$E31="Political",'Parade Entries'!W31,0)</f>
        <v>0</v>
      </c>
      <c r="X26" s="296">
        <f>IF('Parade Entries'!$E31="Political",'Parade Entries'!X31,0)</f>
        <v>0</v>
      </c>
      <c r="Y26" s="297">
        <f>IF('Parade Entries'!$E31="Political",'Parade Entries'!Y31,0)</f>
        <v>0</v>
      </c>
      <c r="Z26" s="296">
        <f>IF('Parade Entries'!$E31="Political",'Parade Entries'!Z31,0)</f>
        <v>0</v>
      </c>
      <c r="AA26" s="297">
        <f>IF('Parade Entries'!$E31="Political",'Parade Entries'!AA31,0)</f>
        <v>0</v>
      </c>
      <c r="AB26" s="156">
        <f>IF('Parade Entries'!$E31="Political",'Parade Entries'!AB31,0)</f>
        <v>0</v>
      </c>
      <c r="AC26" s="156">
        <f>IF('Parade Entries'!$E31="Political",'Parade Entries'!AC31,0)</f>
        <v>0</v>
      </c>
      <c r="AD26" s="156">
        <f>IF('Parade Entries'!$E31="Political",'Parade Entries'!AD31,0)</f>
        <v>0</v>
      </c>
    </row>
    <row r="27" spans="2:30" ht="18" x14ac:dyDescent="0.25">
      <c r="B27" s="156">
        <f>IF('Parade Entries'!$E32="Political",'Parade Entries'!B32,0)</f>
        <v>0</v>
      </c>
      <c r="C27" s="250">
        <f>IF('Parade Entries'!$E32="Political",'Parade Entries'!C32,0)</f>
        <v>0</v>
      </c>
      <c r="D27" s="293">
        <f>IF('Parade Entries'!$E32="Political",'Parade Entries'!D32,0)</f>
        <v>0</v>
      </c>
      <c r="E27" s="156">
        <f>IF('Parade Entries'!$E32="Political",'Parade Entries'!E32,0)</f>
        <v>0</v>
      </c>
      <c r="F27" s="156">
        <f>IF('Parade Entries'!$E32="Political",'Parade Entries'!F32,0)</f>
        <v>0</v>
      </c>
      <c r="G27" s="156">
        <f>IF('Parade Entries'!$E32="Political",'Parade Entries'!G32,0)</f>
        <v>0</v>
      </c>
      <c r="H27" s="156">
        <f>IF('Parade Entries'!$E32="Political",'Parade Entries'!H32,0)</f>
        <v>0</v>
      </c>
      <c r="I27" s="292">
        <f>IF('Parade Entries'!$E32="Political",'Parade Entries'!I32,0)</f>
        <v>0</v>
      </c>
      <c r="J27" s="156">
        <f>IF('Parade Entries'!$E32="Political",'Parade Entries'!J32,0)</f>
        <v>0</v>
      </c>
      <c r="K27" s="156">
        <f>IF('Parade Entries'!$E32="Political",'Parade Entries'!K32,0)</f>
        <v>0</v>
      </c>
      <c r="L27" s="156">
        <f>IF('Parade Entries'!$E32="Political",'Parade Entries'!L32,0)</f>
        <v>0</v>
      </c>
      <c r="M27" s="156">
        <f>IF('Parade Entries'!$E32="Political",'Parade Entries'!M32,0)</f>
        <v>0</v>
      </c>
      <c r="N27" s="156">
        <f>IF('Parade Entries'!$E32="Political",'Parade Entries'!N32,0)</f>
        <v>0</v>
      </c>
      <c r="O27" s="156">
        <f>IF('Parade Entries'!$E32="Political",'Parade Entries'!O32,0)</f>
        <v>0</v>
      </c>
      <c r="P27" s="156">
        <f>IF('Parade Entries'!$E32="Political",'Parade Entries'!P32,0)</f>
        <v>0</v>
      </c>
      <c r="Q27" s="156">
        <f>IF('Parade Entries'!$E32="Political",'Parade Entries'!Q32,0)</f>
        <v>0</v>
      </c>
      <c r="R27" s="156">
        <f>IF('Parade Entries'!$E32="Political",'Parade Entries'!R32,0)</f>
        <v>0</v>
      </c>
      <c r="S27" s="296">
        <f>IF('Parade Entries'!$E32="Political",'Parade Entries'!S32,0)</f>
        <v>0</v>
      </c>
      <c r="T27" s="296">
        <f>IF('Parade Entries'!$E32="Political",'Parade Entries'!U32,0)</f>
        <v>0</v>
      </c>
      <c r="U27" s="296">
        <f>IF('Parade Entries'!$E32="Political",'Parade Entries'!V32,0)</f>
        <v>0</v>
      </c>
      <c r="V27" s="296">
        <f>IF('Parade Entries'!$E32="Political",'Parade Entries'!T32,0)</f>
        <v>0</v>
      </c>
      <c r="W27" s="297">
        <f>IF('Parade Entries'!$E32="Political",'Parade Entries'!W32,0)</f>
        <v>0</v>
      </c>
      <c r="X27" s="296">
        <f>IF('Parade Entries'!$E32="Political",'Parade Entries'!X32,0)</f>
        <v>0</v>
      </c>
      <c r="Y27" s="297">
        <f>IF('Parade Entries'!$E32="Political",'Parade Entries'!Y32,0)</f>
        <v>0</v>
      </c>
      <c r="Z27" s="296">
        <f>IF('Parade Entries'!$E32="Political",'Parade Entries'!Z32,0)</f>
        <v>0</v>
      </c>
      <c r="AA27" s="297">
        <f>IF('Parade Entries'!$E32="Political",'Parade Entries'!AA32,0)</f>
        <v>0</v>
      </c>
      <c r="AB27" s="156">
        <f>IF('Parade Entries'!$E32="Political",'Parade Entries'!AB32,0)</f>
        <v>0</v>
      </c>
      <c r="AC27" s="156">
        <f>IF('Parade Entries'!$E32="Political",'Parade Entries'!AC32,0)</f>
        <v>0</v>
      </c>
      <c r="AD27" s="156">
        <f>IF('Parade Entries'!$E32="Political",'Parade Entries'!AD32,0)</f>
        <v>0</v>
      </c>
    </row>
    <row r="28" spans="2:30" ht="18" x14ac:dyDescent="0.25">
      <c r="B28" s="156">
        <f>IF('Parade Entries'!$E33="Political",'Parade Entries'!B33,0)</f>
        <v>0</v>
      </c>
      <c r="C28" s="250">
        <f>IF('Parade Entries'!$E33="Political",'Parade Entries'!C33,0)</f>
        <v>0</v>
      </c>
      <c r="D28" s="293">
        <f>IF('Parade Entries'!$E33="Political",'Parade Entries'!D33,0)</f>
        <v>0</v>
      </c>
      <c r="E28" s="156">
        <f>IF('Parade Entries'!$E33="Political",'Parade Entries'!E33,0)</f>
        <v>0</v>
      </c>
      <c r="F28" s="156">
        <f>IF('Parade Entries'!$E33="Political",'Parade Entries'!F33,0)</f>
        <v>0</v>
      </c>
      <c r="G28" s="156">
        <f>IF('Parade Entries'!$E33="Political",'Parade Entries'!G33,0)</f>
        <v>0</v>
      </c>
      <c r="H28" s="156">
        <f>IF('Parade Entries'!$E33="Political",'Parade Entries'!H33,0)</f>
        <v>0</v>
      </c>
      <c r="I28" s="292">
        <f>IF('Parade Entries'!$E33="Political",'Parade Entries'!I33,0)</f>
        <v>0</v>
      </c>
      <c r="J28" s="156">
        <f>IF('Parade Entries'!$E33="Political",'Parade Entries'!J33,0)</f>
        <v>0</v>
      </c>
      <c r="K28" s="156">
        <f>IF('Parade Entries'!$E33="Political",'Parade Entries'!K33,0)</f>
        <v>0</v>
      </c>
      <c r="L28" s="156">
        <f>IF('Parade Entries'!$E33="Political",'Parade Entries'!L33,0)</f>
        <v>0</v>
      </c>
      <c r="M28" s="156">
        <f>IF('Parade Entries'!$E33="Political",'Parade Entries'!M33,0)</f>
        <v>0</v>
      </c>
      <c r="N28" s="156">
        <f>IF('Parade Entries'!$E33="Political",'Parade Entries'!N33,0)</f>
        <v>0</v>
      </c>
      <c r="O28" s="156">
        <f>IF('Parade Entries'!$E33="Political",'Parade Entries'!O33,0)</f>
        <v>0</v>
      </c>
      <c r="P28" s="156">
        <f>IF('Parade Entries'!$E33="Political",'Parade Entries'!P33,0)</f>
        <v>0</v>
      </c>
      <c r="Q28" s="156">
        <f>IF('Parade Entries'!$E33="Political",'Parade Entries'!Q33,0)</f>
        <v>0</v>
      </c>
      <c r="R28" s="156">
        <f>IF('Parade Entries'!$E33="Political",'Parade Entries'!R33,0)</f>
        <v>0</v>
      </c>
      <c r="S28" s="296">
        <f>IF('Parade Entries'!$E33="Political",'Parade Entries'!S33,0)</f>
        <v>0</v>
      </c>
      <c r="T28" s="296">
        <f>IF('Parade Entries'!$E33="Political",'Parade Entries'!U33,0)</f>
        <v>0</v>
      </c>
      <c r="U28" s="296">
        <f>IF('Parade Entries'!$E33="Political",'Parade Entries'!V33,0)</f>
        <v>0</v>
      </c>
      <c r="V28" s="296">
        <f>IF('Parade Entries'!$E33="Political",'Parade Entries'!T33,0)</f>
        <v>0</v>
      </c>
      <c r="W28" s="297">
        <f>IF('Parade Entries'!$E33="Political",'Parade Entries'!W33,0)</f>
        <v>0</v>
      </c>
      <c r="X28" s="296">
        <f>IF('Parade Entries'!$E33="Political",'Parade Entries'!X33,0)</f>
        <v>0</v>
      </c>
      <c r="Y28" s="297">
        <f>IF('Parade Entries'!$E33="Political",'Parade Entries'!Y33,0)</f>
        <v>0</v>
      </c>
      <c r="Z28" s="296">
        <f>IF('Parade Entries'!$E33="Political",'Parade Entries'!Z33,0)</f>
        <v>0</v>
      </c>
      <c r="AA28" s="297">
        <f>IF('Parade Entries'!$E33="Political",'Parade Entries'!AA33,0)</f>
        <v>0</v>
      </c>
      <c r="AB28" s="156">
        <f>IF('Parade Entries'!$E33="Political",'Parade Entries'!AB33,0)</f>
        <v>0</v>
      </c>
      <c r="AC28" s="156">
        <f>IF('Parade Entries'!$E33="Political",'Parade Entries'!AC33,0)</f>
        <v>0</v>
      </c>
      <c r="AD28" s="156">
        <f>IF('Parade Entries'!$E33="Political",'Parade Entries'!AD33,0)</f>
        <v>0</v>
      </c>
    </row>
    <row r="29" spans="2:30" ht="18" x14ac:dyDescent="0.25">
      <c r="B29" s="156">
        <f>IF('Parade Entries'!$E34="Political",'Parade Entries'!B34,0)</f>
        <v>0</v>
      </c>
      <c r="C29" s="250">
        <f>IF('Parade Entries'!$E34="Political",'Parade Entries'!C34,0)</f>
        <v>0</v>
      </c>
      <c r="D29" s="293">
        <f>IF('Parade Entries'!$E34="Political",'Parade Entries'!D34,0)</f>
        <v>0</v>
      </c>
      <c r="E29" s="156">
        <f>IF('Parade Entries'!$E34="Political",'Parade Entries'!E34,0)</f>
        <v>0</v>
      </c>
      <c r="F29" s="156">
        <f>IF('Parade Entries'!$E34="Political",'Parade Entries'!F34,0)</f>
        <v>0</v>
      </c>
      <c r="G29" s="156">
        <f>IF('Parade Entries'!$E34="Political",'Parade Entries'!G34,0)</f>
        <v>0</v>
      </c>
      <c r="H29" s="156">
        <f>IF('Parade Entries'!$E34="Political",'Parade Entries'!H34,0)</f>
        <v>0</v>
      </c>
      <c r="I29" s="292">
        <f>IF('Parade Entries'!$E34="Political",'Parade Entries'!I34,0)</f>
        <v>0</v>
      </c>
      <c r="J29" s="156">
        <f>IF('Parade Entries'!$E34="Political",'Parade Entries'!J34,0)</f>
        <v>0</v>
      </c>
      <c r="K29" s="156">
        <f>IF('Parade Entries'!$E34="Political",'Parade Entries'!K34,0)</f>
        <v>0</v>
      </c>
      <c r="L29" s="156">
        <f>IF('Parade Entries'!$E34="Political",'Parade Entries'!L34,0)</f>
        <v>0</v>
      </c>
      <c r="M29" s="156">
        <f>IF('Parade Entries'!$E34="Political",'Parade Entries'!M34,0)</f>
        <v>0</v>
      </c>
      <c r="N29" s="156">
        <f>IF('Parade Entries'!$E34="Political",'Parade Entries'!N34,0)</f>
        <v>0</v>
      </c>
      <c r="O29" s="156">
        <f>IF('Parade Entries'!$E34="Political",'Parade Entries'!O34,0)</f>
        <v>0</v>
      </c>
      <c r="P29" s="156">
        <f>IF('Parade Entries'!$E34="Political",'Parade Entries'!P34,0)</f>
        <v>0</v>
      </c>
      <c r="Q29" s="156">
        <f>IF('Parade Entries'!$E34="Political",'Parade Entries'!Q34,0)</f>
        <v>0</v>
      </c>
      <c r="R29" s="156">
        <f>IF('Parade Entries'!$E34="Political",'Parade Entries'!R34,0)</f>
        <v>0</v>
      </c>
      <c r="S29" s="296">
        <f>IF('Parade Entries'!$E34="Political",'Parade Entries'!S34,0)</f>
        <v>0</v>
      </c>
      <c r="T29" s="296">
        <f>IF('Parade Entries'!$E34="Political",'Parade Entries'!U34,0)</f>
        <v>0</v>
      </c>
      <c r="U29" s="296">
        <f>IF('Parade Entries'!$E34="Political",'Parade Entries'!V34,0)</f>
        <v>0</v>
      </c>
      <c r="V29" s="296">
        <f>IF('Parade Entries'!$E34="Political",'Parade Entries'!T34,0)</f>
        <v>0</v>
      </c>
      <c r="W29" s="297">
        <f>IF('Parade Entries'!$E34="Political",'Parade Entries'!W34,0)</f>
        <v>0</v>
      </c>
      <c r="X29" s="296">
        <f>IF('Parade Entries'!$E34="Political",'Parade Entries'!X34,0)</f>
        <v>0</v>
      </c>
      <c r="Y29" s="297">
        <f>IF('Parade Entries'!$E34="Political",'Parade Entries'!Y34,0)</f>
        <v>0</v>
      </c>
      <c r="Z29" s="296">
        <f>IF('Parade Entries'!$E34="Political",'Parade Entries'!Z34,0)</f>
        <v>0</v>
      </c>
      <c r="AA29" s="297">
        <f>IF('Parade Entries'!$E34="Political",'Parade Entries'!AA34,0)</f>
        <v>0</v>
      </c>
      <c r="AB29" s="156">
        <f>IF('Parade Entries'!$E34="Political",'Parade Entries'!AB34,0)</f>
        <v>0</v>
      </c>
      <c r="AC29" s="156">
        <f>IF('Parade Entries'!$E34="Political",'Parade Entries'!AC34,0)</f>
        <v>0</v>
      </c>
      <c r="AD29" s="156">
        <f>IF('Parade Entries'!$E34="Political",'Parade Entries'!AD34,0)</f>
        <v>0</v>
      </c>
    </row>
    <row r="30" spans="2:30" ht="18" x14ac:dyDescent="0.25">
      <c r="B30" s="156">
        <f>IF('Parade Entries'!$E35="Political",'Parade Entries'!B35,0)</f>
        <v>0</v>
      </c>
      <c r="C30" s="250">
        <f>IF('Parade Entries'!$E35="Political",'Parade Entries'!C35,0)</f>
        <v>0</v>
      </c>
      <c r="D30" s="293">
        <f>IF('Parade Entries'!$E35="Political",'Parade Entries'!D35,0)</f>
        <v>0</v>
      </c>
      <c r="E30" s="156">
        <f>IF('Parade Entries'!$E35="Political",'Parade Entries'!E35,0)</f>
        <v>0</v>
      </c>
      <c r="F30" s="156">
        <f>IF('Parade Entries'!$E35="Political",'Parade Entries'!F35,0)</f>
        <v>0</v>
      </c>
      <c r="G30" s="156">
        <f>IF('Parade Entries'!$E35="Political",'Parade Entries'!G35,0)</f>
        <v>0</v>
      </c>
      <c r="H30" s="156">
        <f>IF('Parade Entries'!$E35="Political",'Parade Entries'!H35,0)</f>
        <v>0</v>
      </c>
      <c r="I30" s="292">
        <f>IF('Parade Entries'!$E35="Political",'Parade Entries'!I35,0)</f>
        <v>0</v>
      </c>
      <c r="J30" s="156">
        <f>IF('Parade Entries'!$E35="Political",'Parade Entries'!J35,0)</f>
        <v>0</v>
      </c>
      <c r="K30" s="156">
        <f>IF('Parade Entries'!$E35="Political",'Parade Entries'!K35,0)</f>
        <v>0</v>
      </c>
      <c r="L30" s="156">
        <f>IF('Parade Entries'!$E35="Political",'Parade Entries'!L35,0)</f>
        <v>0</v>
      </c>
      <c r="M30" s="156">
        <f>IF('Parade Entries'!$E35="Political",'Parade Entries'!M35,0)</f>
        <v>0</v>
      </c>
      <c r="N30" s="156">
        <f>IF('Parade Entries'!$E35="Political",'Parade Entries'!N35,0)</f>
        <v>0</v>
      </c>
      <c r="O30" s="156">
        <f>IF('Parade Entries'!$E35="Political",'Parade Entries'!O35,0)</f>
        <v>0</v>
      </c>
      <c r="P30" s="156">
        <f>IF('Parade Entries'!$E35="Political",'Parade Entries'!P35,0)</f>
        <v>0</v>
      </c>
      <c r="Q30" s="156">
        <f>IF('Parade Entries'!$E35="Political",'Parade Entries'!Q35,0)</f>
        <v>0</v>
      </c>
      <c r="R30" s="156">
        <f>IF('Parade Entries'!$E35="Political",'Parade Entries'!R35,0)</f>
        <v>0</v>
      </c>
      <c r="S30" s="296">
        <f>IF('Parade Entries'!$E35="Political",'Parade Entries'!S35,0)</f>
        <v>0</v>
      </c>
      <c r="T30" s="296">
        <f>IF('Parade Entries'!$E35="Political",'Parade Entries'!U35,0)</f>
        <v>0</v>
      </c>
      <c r="U30" s="296">
        <f>IF('Parade Entries'!$E35="Political",'Parade Entries'!V35,0)</f>
        <v>0</v>
      </c>
      <c r="V30" s="296">
        <f>IF('Parade Entries'!$E35="Political",'Parade Entries'!T35,0)</f>
        <v>0</v>
      </c>
      <c r="W30" s="297">
        <f>IF('Parade Entries'!$E35="Political",'Parade Entries'!W35,0)</f>
        <v>0</v>
      </c>
      <c r="X30" s="296">
        <f>IF('Parade Entries'!$E35="Political",'Parade Entries'!X35,0)</f>
        <v>0</v>
      </c>
      <c r="Y30" s="297">
        <f>IF('Parade Entries'!$E35="Political",'Parade Entries'!Y35,0)</f>
        <v>0</v>
      </c>
      <c r="Z30" s="296">
        <f>IF('Parade Entries'!$E35="Political",'Parade Entries'!Z35,0)</f>
        <v>0</v>
      </c>
      <c r="AA30" s="297">
        <f>IF('Parade Entries'!$E35="Political",'Parade Entries'!AA35,0)</f>
        <v>0</v>
      </c>
      <c r="AB30" s="156">
        <f>IF('Parade Entries'!$E35="Political",'Parade Entries'!AB35,0)</f>
        <v>0</v>
      </c>
      <c r="AC30" s="156">
        <f>IF('Parade Entries'!$E35="Political",'Parade Entries'!AC35,0)</f>
        <v>0</v>
      </c>
      <c r="AD30" s="156">
        <f>IF('Parade Entries'!$E35="Political",'Parade Entries'!AD35,0)</f>
        <v>0</v>
      </c>
    </row>
    <row r="31" spans="2:30" ht="18" x14ac:dyDescent="0.25">
      <c r="B31" s="156">
        <f>IF('Parade Entries'!$E36="Political",'Parade Entries'!B36,0)</f>
        <v>0</v>
      </c>
      <c r="C31" s="250">
        <f>IF('Parade Entries'!$E36="Political",'Parade Entries'!C36,0)</f>
        <v>0</v>
      </c>
      <c r="D31" s="293">
        <f>IF('Parade Entries'!$E36="Political",'Parade Entries'!D36,0)</f>
        <v>0</v>
      </c>
      <c r="E31" s="156">
        <f>IF('Parade Entries'!$E36="Political",'Parade Entries'!E36,0)</f>
        <v>0</v>
      </c>
      <c r="F31" s="156">
        <f>IF('Parade Entries'!$E36="Political",'Parade Entries'!F36,0)</f>
        <v>0</v>
      </c>
      <c r="G31" s="156">
        <f>IF('Parade Entries'!$E36="Political",'Parade Entries'!G36,0)</f>
        <v>0</v>
      </c>
      <c r="H31" s="156">
        <f>IF('Parade Entries'!$E36="Political",'Parade Entries'!H36,0)</f>
        <v>0</v>
      </c>
      <c r="I31" s="292">
        <f>IF('Parade Entries'!$E36="Political",'Parade Entries'!I36,0)</f>
        <v>0</v>
      </c>
      <c r="J31" s="156">
        <f>IF('Parade Entries'!$E36="Political",'Parade Entries'!J36,0)</f>
        <v>0</v>
      </c>
      <c r="K31" s="156">
        <f>IF('Parade Entries'!$E36="Political",'Parade Entries'!K36,0)</f>
        <v>0</v>
      </c>
      <c r="L31" s="156">
        <f>IF('Parade Entries'!$E36="Political",'Parade Entries'!L36,0)</f>
        <v>0</v>
      </c>
      <c r="M31" s="156">
        <f>IF('Parade Entries'!$E36="Political",'Parade Entries'!M36,0)</f>
        <v>0</v>
      </c>
      <c r="N31" s="156">
        <f>IF('Parade Entries'!$E36="Political",'Parade Entries'!N36,0)</f>
        <v>0</v>
      </c>
      <c r="O31" s="156">
        <f>IF('Parade Entries'!$E36="Political",'Parade Entries'!O36,0)</f>
        <v>0</v>
      </c>
      <c r="P31" s="156">
        <f>IF('Parade Entries'!$E36="Political",'Parade Entries'!P36,0)</f>
        <v>0</v>
      </c>
      <c r="Q31" s="156">
        <f>IF('Parade Entries'!$E36="Political",'Parade Entries'!Q36,0)</f>
        <v>0</v>
      </c>
      <c r="R31" s="156">
        <f>IF('Parade Entries'!$E36="Political",'Parade Entries'!R36,0)</f>
        <v>0</v>
      </c>
      <c r="S31" s="296">
        <f>IF('Parade Entries'!$E36="Political",'Parade Entries'!S36,0)</f>
        <v>0</v>
      </c>
      <c r="T31" s="296">
        <f>IF('Parade Entries'!$E36="Political",'Parade Entries'!U36,0)</f>
        <v>0</v>
      </c>
      <c r="U31" s="296">
        <f>IF('Parade Entries'!$E36="Political",'Parade Entries'!V36,0)</f>
        <v>0</v>
      </c>
      <c r="V31" s="296">
        <f>IF('Parade Entries'!$E36="Political",'Parade Entries'!T36,0)</f>
        <v>0</v>
      </c>
      <c r="W31" s="297">
        <f>IF('Parade Entries'!$E36="Political",'Parade Entries'!W36,0)</f>
        <v>0</v>
      </c>
      <c r="X31" s="296">
        <f>IF('Parade Entries'!$E36="Political",'Parade Entries'!X36,0)</f>
        <v>0</v>
      </c>
      <c r="Y31" s="297">
        <f>IF('Parade Entries'!$E36="Political",'Parade Entries'!Y36,0)</f>
        <v>0</v>
      </c>
      <c r="Z31" s="296">
        <f>IF('Parade Entries'!$E36="Political",'Parade Entries'!Z36,0)</f>
        <v>0</v>
      </c>
      <c r="AA31" s="297">
        <f>IF('Parade Entries'!$E36="Political",'Parade Entries'!AA36,0)</f>
        <v>0</v>
      </c>
      <c r="AB31" s="156">
        <f>IF('Parade Entries'!$E36="Political",'Parade Entries'!AB36,0)</f>
        <v>0</v>
      </c>
      <c r="AC31" s="156">
        <f>IF('Parade Entries'!$E36="Political",'Parade Entries'!AC36,0)</f>
        <v>0</v>
      </c>
      <c r="AD31" s="156">
        <f>IF('Parade Entries'!$E36="Political",'Parade Entries'!AD36,0)</f>
        <v>0</v>
      </c>
    </row>
    <row r="32" spans="2:30" ht="18" x14ac:dyDescent="0.25">
      <c r="B32" s="156">
        <f>IF('Parade Entries'!$E37="Political",'Parade Entries'!B37,0)</f>
        <v>0</v>
      </c>
      <c r="C32" s="250">
        <f>IF('Parade Entries'!$E37="Political",'Parade Entries'!C37,0)</f>
        <v>0</v>
      </c>
      <c r="D32" s="293">
        <f>IF('Parade Entries'!$E37="Political",'Parade Entries'!D37,0)</f>
        <v>0</v>
      </c>
      <c r="E32" s="156">
        <f>IF('Parade Entries'!$E37="Political",'Parade Entries'!E37,0)</f>
        <v>0</v>
      </c>
      <c r="F32" s="156">
        <f>IF('Parade Entries'!$E37="Political",'Parade Entries'!F37,0)</f>
        <v>0</v>
      </c>
      <c r="G32" s="156">
        <f>IF('Parade Entries'!$E37="Political",'Parade Entries'!G37,0)</f>
        <v>0</v>
      </c>
      <c r="H32" s="156">
        <f>IF('Parade Entries'!$E37="Political",'Parade Entries'!H37,0)</f>
        <v>0</v>
      </c>
      <c r="I32" s="292">
        <f>IF('Parade Entries'!$E37="Political",'Parade Entries'!I37,0)</f>
        <v>0</v>
      </c>
      <c r="J32" s="156">
        <f>IF('Parade Entries'!$E37="Political",'Parade Entries'!J37,0)</f>
        <v>0</v>
      </c>
      <c r="K32" s="156">
        <f>IF('Parade Entries'!$E37="Political",'Parade Entries'!K37,0)</f>
        <v>0</v>
      </c>
      <c r="L32" s="156">
        <f>IF('Parade Entries'!$E37="Political",'Parade Entries'!L37,0)</f>
        <v>0</v>
      </c>
      <c r="M32" s="156">
        <f>IF('Parade Entries'!$E37="Political",'Parade Entries'!M37,0)</f>
        <v>0</v>
      </c>
      <c r="N32" s="156">
        <f>IF('Parade Entries'!$E37="Political",'Parade Entries'!N37,0)</f>
        <v>0</v>
      </c>
      <c r="O32" s="156">
        <f>IF('Parade Entries'!$E37="Political",'Parade Entries'!O37,0)</f>
        <v>0</v>
      </c>
      <c r="P32" s="156">
        <f>IF('Parade Entries'!$E37="Political",'Parade Entries'!P37,0)</f>
        <v>0</v>
      </c>
      <c r="Q32" s="156">
        <f>IF('Parade Entries'!$E37="Political",'Parade Entries'!Q37,0)</f>
        <v>0</v>
      </c>
      <c r="R32" s="156">
        <f>IF('Parade Entries'!$E37="Political",'Parade Entries'!R37,0)</f>
        <v>0</v>
      </c>
      <c r="S32" s="296">
        <f>IF('Parade Entries'!$E37="Political",'Parade Entries'!S37,0)</f>
        <v>0</v>
      </c>
      <c r="T32" s="296">
        <f>IF('Parade Entries'!$E37="Political",'Parade Entries'!U37,0)</f>
        <v>0</v>
      </c>
      <c r="U32" s="296">
        <f>IF('Parade Entries'!$E37="Political",'Parade Entries'!V37,0)</f>
        <v>0</v>
      </c>
      <c r="V32" s="296">
        <f>IF('Parade Entries'!$E37="Political",'Parade Entries'!T37,0)</f>
        <v>0</v>
      </c>
      <c r="W32" s="297">
        <f>IF('Parade Entries'!$E37="Political",'Parade Entries'!W37,0)</f>
        <v>0</v>
      </c>
      <c r="X32" s="296">
        <f>IF('Parade Entries'!$E37="Political",'Parade Entries'!X37,0)</f>
        <v>0</v>
      </c>
      <c r="Y32" s="297">
        <f>IF('Parade Entries'!$E37="Political",'Parade Entries'!Y37,0)</f>
        <v>0</v>
      </c>
      <c r="Z32" s="296">
        <f>IF('Parade Entries'!$E37="Political",'Parade Entries'!Z37,0)</f>
        <v>0</v>
      </c>
      <c r="AA32" s="297">
        <f>IF('Parade Entries'!$E37="Political",'Parade Entries'!AA37,0)</f>
        <v>0</v>
      </c>
      <c r="AB32" s="156">
        <f>IF('Parade Entries'!$E37="Political",'Parade Entries'!AB37,0)</f>
        <v>0</v>
      </c>
      <c r="AC32" s="156">
        <f>IF('Parade Entries'!$E37="Political",'Parade Entries'!AC37,0)</f>
        <v>0</v>
      </c>
      <c r="AD32" s="156">
        <f>IF('Parade Entries'!$E37="Political",'Parade Entries'!AD37,0)</f>
        <v>0</v>
      </c>
    </row>
    <row r="33" spans="2:30" ht="18" x14ac:dyDescent="0.25">
      <c r="B33" s="156">
        <f>IF('Parade Entries'!$E38="Political",'Parade Entries'!B38,0)</f>
        <v>0</v>
      </c>
      <c r="C33" s="250">
        <f>IF('Parade Entries'!$E38="Political",'Parade Entries'!C38,0)</f>
        <v>0</v>
      </c>
      <c r="D33" s="293">
        <f>IF('Parade Entries'!$E38="Political",'Parade Entries'!D38,0)</f>
        <v>0</v>
      </c>
      <c r="E33" s="156">
        <f>IF('Parade Entries'!$E38="Political",'Parade Entries'!E38,0)</f>
        <v>0</v>
      </c>
      <c r="F33" s="156">
        <f>IF('Parade Entries'!$E38="Political",'Parade Entries'!F38,0)</f>
        <v>0</v>
      </c>
      <c r="G33" s="156">
        <f>IF('Parade Entries'!$E38="Political",'Parade Entries'!G38,0)</f>
        <v>0</v>
      </c>
      <c r="H33" s="156">
        <f>IF('Parade Entries'!$E38="Political",'Parade Entries'!H38,0)</f>
        <v>0</v>
      </c>
      <c r="I33" s="292">
        <f>IF('Parade Entries'!$E38="Political",'Parade Entries'!I38,0)</f>
        <v>0</v>
      </c>
      <c r="J33" s="156">
        <f>IF('Parade Entries'!$E38="Political",'Parade Entries'!J38,0)</f>
        <v>0</v>
      </c>
      <c r="K33" s="156">
        <f>IF('Parade Entries'!$E38="Political",'Parade Entries'!K38,0)</f>
        <v>0</v>
      </c>
      <c r="L33" s="156">
        <f>IF('Parade Entries'!$E38="Political",'Parade Entries'!L38,0)</f>
        <v>0</v>
      </c>
      <c r="M33" s="156">
        <f>IF('Parade Entries'!$E38="Political",'Parade Entries'!M38,0)</f>
        <v>0</v>
      </c>
      <c r="N33" s="156">
        <f>IF('Parade Entries'!$E38="Political",'Parade Entries'!N38,0)</f>
        <v>0</v>
      </c>
      <c r="O33" s="156">
        <f>IF('Parade Entries'!$E38="Political",'Parade Entries'!O38,0)</f>
        <v>0</v>
      </c>
      <c r="P33" s="156">
        <f>IF('Parade Entries'!$E38="Political",'Parade Entries'!P38,0)</f>
        <v>0</v>
      </c>
      <c r="Q33" s="156">
        <f>IF('Parade Entries'!$E38="Political",'Parade Entries'!Q38,0)</f>
        <v>0</v>
      </c>
      <c r="R33" s="156">
        <f>IF('Parade Entries'!$E38="Political",'Parade Entries'!R38,0)</f>
        <v>0</v>
      </c>
      <c r="S33" s="296">
        <f>IF('Parade Entries'!$E38="Political",'Parade Entries'!S38,0)</f>
        <v>0</v>
      </c>
      <c r="T33" s="296">
        <f>IF('Parade Entries'!$E38="Political",'Parade Entries'!U38,0)</f>
        <v>0</v>
      </c>
      <c r="U33" s="296">
        <f>IF('Parade Entries'!$E38="Political",'Parade Entries'!V38,0)</f>
        <v>0</v>
      </c>
      <c r="V33" s="296">
        <f>IF('Parade Entries'!$E38="Political",'Parade Entries'!T38,0)</f>
        <v>0</v>
      </c>
      <c r="W33" s="297">
        <f>IF('Parade Entries'!$E38="Political",'Parade Entries'!W38,0)</f>
        <v>0</v>
      </c>
      <c r="X33" s="296">
        <f>IF('Parade Entries'!$E38="Political",'Parade Entries'!X38,0)</f>
        <v>0</v>
      </c>
      <c r="Y33" s="297">
        <f>IF('Parade Entries'!$E38="Political",'Parade Entries'!Y38,0)</f>
        <v>0</v>
      </c>
      <c r="Z33" s="296">
        <f>IF('Parade Entries'!$E38="Political",'Parade Entries'!Z38,0)</f>
        <v>0</v>
      </c>
      <c r="AA33" s="297">
        <f>IF('Parade Entries'!$E38="Political",'Parade Entries'!AA38,0)</f>
        <v>0</v>
      </c>
      <c r="AB33" s="156">
        <f>IF('Parade Entries'!$E38="Political",'Parade Entries'!AB38,0)</f>
        <v>0</v>
      </c>
      <c r="AC33" s="156">
        <f>IF('Parade Entries'!$E38="Political",'Parade Entries'!AC38,0)</f>
        <v>0</v>
      </c>
      <c r="AD33" s="156">
        <f>IF('Parade Entries'!$E38="Political",'Parade Entries'!AD38,0)</f>
        <v>0</v>
      </c>
    </row>
    <row r="34" spans="2:30" ht="18" x14ac:dyDescent="0.25">
      <c r="B34" s="156">
        <f>IF('Parade Entries'!$E39="Political",'Parade Entries'!B39,0)</f>
        <v>0</v>
      </c>
      <c r="C34" s="250">
        <f>IF('Parade Entries'!$E39="Political",'Parade Entries'!C39,0)</f>
        <v>0</v>
      </c>
      <c r="D34" s="293">
        <f>IF('Parade Entries'!$E39="Political",'Parade Entries'!D39,0)</f>
        <v>0</v>
      </c>
      <c r="E34" s="156">
        <f>IF('Parade Entries'!$E39="Political",'Parade Entries'!E39,0)</f>
        <v>0</v>
      </c>
      <c r="F34" s="156">
        <f>IF('Parade Entries'!$E39="Political",'Parade Entries'!F39,0)</f>
        <v>0</v>
      </c>
      <c r="G34" s="156">
        <f>IF('Parade Entries'!$E39="Political",'Parade Entries'!G39,0)</f>
        <v>0</v>
      </c>
      <c r="H34" s="156">
        <f>IF('Parade Entries'!$E39="Political",'Parade Entries'!H39,0)</f>
        <v>0</v>
      </c>
      <c r="I34" s="292">
        <f>IF('Parade Entries'!$E39="Political",'Parade Entries'!I39,0)</f>
        <v>0</v>
      </c>
      <c r="J34" s="156">
        <f>IF('Parade Entries'!$E39="Political",'Parade Entries'!J39,0)</f>
        <v>0</v>
      </c>
      <c r="K34" s="156">
        <f>IF('Parade Entries'!$E39="Political",'Parade Entries'!K39,0)</f>
        <v>0</v>
      </c>
      <c r="L34" s="156">
        <f>IF('Parade Entries'!$E39="Political",'Parade Entries'!L39,0)</f>
        <v>0</v>
      </c>
      <c r="M34" s="156">
        <f>IF('Parade Entries'!$E39="Political",'Parade Entries'!M39,0)</f>
        <v>0</v>
      </c>
      <c r="N34" s="156">
        <f>IF('Parade Entries'!$E39="Political",'Parade Entries'!N39,0)</f>
        <v>0</v>
      </c>
      <c r="O34" s="156">
        <f>IF('Parade Entries'!$E39="Political",'Parade Entries'!O39,0)</f>
        <v>0</v>
      </c>
      <c r="P34" s="156">
        <f>IF('Parade Entries'!$E39="Political",'Parade Entries'!P39,0)</f>
        <v>0</v>
      </c>
      <c r="Q34" s="156">
        <f>IF('Parade Entries'!$E39="Political",'Parade Entries'!Q39,0)</f>
        <v>0</v>
      </c>
      <c r="R34" s="156">
        <f>IF('Parade Entries'!$E39="Political",'Parade Entries'!R39,0)</f>
        <v>0</v>
      </c>
      <c r="S34" s="296">
        <f>IF('Parade Entries'!$E39="Political",'Parade Entries'!S39,0)</f>
        <v>0</v>
      </c>
      <c r="T34" s="296">
        <f>IF('Parade Entries'!$E39="Political",'Parade Entries'!U39,0)</f>
        <v>0</v>
      </c>
      <c r="U34" s="296">
        <f>IF('Parade Entries'!$E39="Political",'Parade Entries'!V39,0)</f>
        <v>0</v>
      </c>
      <c r="V34" s="296">
        <f>IF('Parade Entries'!$E39="Political",'Parade Entries'!T39,0)</f>
        <v>0</v>
      </c>
      <c r="W34" s="297">
        <f>IF('Parade Entries'!$E39="Political",'Parade Entries'!W39,0)</f>
        <v>0</v>
      </c>
      <c r="X34" s="296">
        <f>IF('Parade Entries'!$E39="Political",'Parade Entries'!X39,0)</f>
        <v>0</v>
      </c>
      <c r="Y34" s="297">
        <f>IF('Parade Entries'!$E39="Political",'Parade Entries'!Y39,0)</f>
        <v>0</v>
      </c>
      <c r="Z34" s="296">
        <f>IF('Parade Entries'!$E39="Political",'Parade Entries'!Z39,0)</f>
        <v>0</v>
      </c>
      <c r="AA34" s="297">
        <f>IF('Parade Entries'!$E39="Political",'Parade Entries'!AA39,0)</f>
        <v>0</v>
      </c>
      <c r="AB34" s="156">
        <f>IF('Parade Entries'!$E39="Political",'Parade Entries'!AB39,0)</f>
        <v>0</v>
      </c>
      <c r="AC34" s="156">
        <f>IF('Parade Entries'!$E39="Political",'Parade Entries'!AC39,0)</f>
        <v>0</v>
      </c>
      <c r="AD34" s="156">
        <f>IF('Parade Entries'!$E39="Political",'Parade Entries'!AD39,0)</f>
        <v>0</v>
      </c>
    </row>
    <row r="35" spans="2:30" ht="18" x14ac:dyDescent="0.25">
      <c r="B35" s="156">
        <f>IF('Parade Entries'!$E40="Political",'Parade Entries'!B40,0)</f>
        <v>0</v>
      </c>
      <c r="C35" s="250">
        <f>IF('Parade Entries'!$E40="Political",'Parade Entries'!C40,0)</f>
        <v>0</v>
      </c>
      <c r="D35" s="293">
        <f>IF('Parade Entries'!$E40="Political",'Parade Entries'!D40,0)</f>
        <v>0</v>
      </c>
      <c r="E35" s="156">
        <f>IF('Parade Entries'!$E40="Political",'Parade Entries'!E40,0)</f>
        <v>0</v>
      </c>
      <c r="F35" s="156">
        <f>IF('Parade Entries'!$E40="Political",'Parade Entries'!F40,0)</f>
        <v>0</v>
      </c>
      <c r="G35" s="156">
        <f>IF('Parade Entries'!$E40="Political",'Parade Entries'!G40,0)</f>
        <v>0</v>
      </c>
      <c r="H35" s="156">
        <f>IF('Parade Entries'!$E40="Political",'Parade Entries'!H40,0)</f>
        <v>0</v>
      </c>
      <c r="I35" s="292">
        <f>IF('Parade Entries'!$E40="Political",'Parade Entries'!I40,0)</f>
        <v>0</v>
      </c>
      <c r="J35" s="156">
        <f>IF('Parade Entries'!$E40="Political",'Parade Entries'!J40,0)</f>
        <v>0</v>
      </c>
      <c r="K35" s="156">
        <f>IF('Parade Entries'!$E40="Political",'Parade Entries'!K40,0)</f>
        <v>0</v>
      </c>
      <c r="L35" s="156">
        <f>IF('Parade Entries'!$E40="Political",'Parade Entries'!L40,0)</f>
        <v>0</v>
      </c>
      <c r="M35" s="156">
        <f>IF('Parade Entries'!$E40="Political",'Parade Entries'!M40,0)</f>
        <v>0</v>
      </c>
      <c r="N35" s="156">
        <f>IF('Parade Entries'!$E40="Political",'Parade Entries'!N40,0)</f>
        <v>0</v>
      </c>
      <c r="O35" s="156">
        <f>IF('Parade Entries'!$E40="Political",'Parade Entries'!O40,0)</f>
        <v>0</v>
      </c>
      <c r="P35" s="156">
        <f>IF('Parade Entries'!$E40="Political",'Parade Entries'!P40,0)</f>
        <v>0</v>
      </c>
      <c r="Q35" s="156">
        <f>IF('Parade Entries'!$E40="Political",'Parade Entries'!Q40,0)</f>
        <v>0</v>
      </c>
      <c r="R35" s="156">
        <f>IF('Parade Entries'!$E40="Political",'Parade Entries'!R40,0)</f>
        <v>0</v>
      </c>
      <c r="S35" s="296">
        <f>IF('Parade Entries'!$E40="Political",'Parade Entries'!S40,0)</f>
        <v>0</v>
      </c>
      <c r="T35" s="296">
        <f>IF('Parade Entries'!$E40="Political",'Parade Entries'!U40,0)</f>
        <v>0</v>
      </c>
      <c r="U35" s="296">
        <f>IF('Parade Entries'!$E40="Political",'Parade Entries'!V40,0)</f>
        <v>0</v>
      </c>
      <c r="V35" s="296">
        <f>IF('Parade Entries'!$E40="Political",'Parade Entries'!T40,0)</f>
        <v>0</v>
      </c>
      <c r="W35" s="297">
        <f>IF('Parade Entries'!$E40="Political",'Parade Entries'!W40,0)</f>
        <v>0</v>
      </c>
      <c r="X35" s="296">
        <f>IF('Parade Entries'!$E40="Political",'Parade Entries'!X40,0)</f>
        <v>0</v>
      </c>
      <c r="Y35" s="297">
        <f>IF('Parade Entries'!$E40="Political",'Parade Entries'!Y40,0)</f>
        <v>0</v>
      </c>
      <c r="Z35" s="296">
        <f>IF('Parade Entries'!$E40="Political",'Parade Entries'!Z40,0)</f>
        <v>0</v>
      </c>
      <c r="AA35" s="297">
        <f>IF('Parade Entries'!$E40="Political",'Parade Entries'!AA40,0)</f>
        <v>0</v>
      </c>
      <c r="AB35" s="156">
        <f>IF('Parade Entries'!$E40="Political",'Parade Entries'!AB40,0)</f>
        <v>0</v>
      </c>
      <c r="AC35" s="156">
        <f>IF('Parade Entries'!$E40="Political",'Parade Entries'!AC40,0)</f>
        <v>0</v>
      </c>
      <c r="AD35" s="156">
        <f>IF('Parade Entries'!$E40="Political",'Parade Entries'!AD40,0)</f>
        <v>0</v>
      </c>
    </row>
    <row r="36" spans="2:30" ht="18" x14ac:dyDescent="0.25">
      <c r="B36" s="156">
        <f>IF('Parade Entries'!$E41="Political",'Parade Entries'!B41,0)</f>
        <v>0</v>
      </c>
      <c r="C36" s="250">
        <f>IF('Parade Entries'!$E41="Political",'Parade Entries'!C41,0)</f>
        <v>0</v>
      </c>
      <c r="D36" s="293">
        <f>IF('Parade Entries'!$E41="Political",'Parade Entries'!D41,0)</f>
        <v>0</v>
      </c>
      <c r="E36" s="156">
        <f>IF('Parade Entries'!$E41="Political",'Parade Entries'!E41,0)</f>
        <v>0</v>
      </c>
      <c r="F36" s="156">
        <f>IF('Parade Entries'!$E41="Political",'Parade Entries'!F41,0)</f>
        <v>0</v>
      </c>
      <c r="G36" s="156">
        <f>IF('Parade Entries'!$E41="Political",'Parade Entries'!G41,0)</f>
        <v>0</v>
      </c>
      <c r="H36" s="156">
        <f>IF('Parade Entries'!$E41="Political",'Parade Entries'!H41,0)</f>
        <v>0</v>
      </c>
      <c r="I36" s="292">
        <f>IF('Parade Entries'!$E41="Political",'Parade Entries'!I41,0)</f>
        <v>0</v>
      </c>
      <c r="J36" s="156">
        <f>IF('Parade Entries'!$E41="Political",'Parade Entries'!J41,0)</f>
        <v>0</v>
      </c>
      <c r="K36" s="156">
        <f>IF('Parade Entries'!$E41="Political",'Parade Entries'!K41,0)</f>
        <v>0</v>
      </c>
      <c r="L36" s="156">
        <f>IF('Parade Entries'!$E41="Political",'Parade Entries'!L41,0)</f>
        <v>0</v>
      </c>
      <c r="M36" s="156">
        <f>IF('Parade Entries'!$E41="Political",'Parade Entries'!M41,0)</f>
        <v>0</v>
      </c>
      <c r="N36" s="156">
        <f>IF('Parade Entries'!$E41="Political",'Parade Entries'!N41,0)</f>
        <v>0</v>
      </c>
      <c r="O36" s="156">
        <f>IF('Parade Entries'!$E41="Political",'Parade Entries'!O41,0)</f>
        <v>0</v>
      </c>
      <c r="P36" s="156">
        <f>IF('Parade Entries'!$E41="Political",'Parade Entries'!P41,0)</f>
        <v>0</v>
      </c>
      <c r="Q36" s="156">
        <f>IF('Parade Entries'!$E41="Political",'Parade Entries'!Q41,0)</f>
        <v>0</v>
      </c>
      <c r="R36" s="156">
        <f>IF('Parade Entries'!$E41="Political",'Parade Entries'!R41,0)</f>
        <v>0</v>
      </c>
      <c r="S36" s="296">
        <f>IF('Parade Entries'!$E41="Political",'Parade Entries'!S41,0)</f>
        <v>0</v>
      </c>
      <c r="T36" s="296">
        <f>IF('Parade Entries'!$E41="Political",'Parade Entries'!U41,0)</f>
        <v>0</v>
      </c>
      <c r="U36" s="296">
        <f>IF('Parade Entries'!$E41="Political",'Parade Entries'!V41,0)</f>
        <v>0</v>
      </c>
      <c r="V36" s="296">
        <f>IF('Parade Entries'!$E41="Political",'Parade Entries'!T41,0)</f>
        <v>0</v>
      </c>
      <c r="W36" s="297">
        <f>IF('Parade Entries'!$E41="Political",'Parade Entries'!W41,0)</f>
        <v>0</v>
      </c>
      <c r="X36" s="296">
        <f>IF('Parade Entries'!$E41="Political",'Parade Entries'!X41,0)</f>
        <v>0</v>
      </c>
      <c r="Y36" s="297">
        <f>IF('Parade Entries'!$E41="Political",'Parade Entries'!Y41,0)</f>
        <v>0</v>
      </c>
      <c r="Z36" s="296">
        <f>IF('Parade Entries'!$E41="Political",'Parade Entries'!Z41,0)</f>
        <v>0</v>
      </c>
      <c r="AA36" s="297">
        <f>IF('Parade Entries'!$E41="Political",'Parade Entries'!AA41,0)</f>
        <v>0</v>
      </c>
      <c r="AB36" s="156">
        <f>IF('Parade Entries'!$E41="Political",'Parade Entries'!AB41,0)</f>
        <v>0</v>
      </c>
      <c r="AC36" s="156">
        <f>IF('Parade Entries'!$E41="Political",'Parade Entries'!AC41,0)</f>
        <v>0</v>
      </c>
      <c r="AD36" s="156">
        <f>IF('Parade Entries'!$E41="Political",'Parade Entries'!AD41,0)</f>
        <v>0</v>
      </c>
    </row>
    <row r="37" spans="2:30" ht="18" x14ac:dyDescent="0.25">
      <c r="B37" s="156">
        <f>IF('Parade Entries'!$E42="Political",'Parade Entries'!B42,0)</f>
        <v>0</v>
      </c>
      <c r="C37" s="250">
        <f>IF('Parade Entries'!$E42="Political",'Parade Entries'!C42,0)</f>
        <v>0</v>
      </c>
      <c r="D37" s="293">
        <f>IF('Parade Entries'!$E42="Political",'Parade Entries'!D42,0)</f>
        <v>0</v>
      </c>
      <c r="E37" s="156">
        <f>IF('Parade Entries'!$E42="Political",'Parade Entries'!E42,0)</f>
        <v>0</v>
      </c>
      <c r="F37" s="156">
        <f>IF('Parade Entries'!$E42="Political",'Parade Entries'!F42,0)</f>
        <v>0</v>
      </c>
      <c r="G37" s="156">
        <f>IF('Parade Entries'!$E42="Political",'Parade Entries'!G42,0)</f>
        <v>0</v>
      </c>
      <c r="H37" s="156">
        <f>IF('Parade Entries'!$E42="Political",'Parade Entries'!H42,0)</f>
        <v>0</v>
      </c>
      <c r="I37" s="292">
        <f>IF('Parade Entries'!$E42="Political",'Parade Entries'!I42,0)</f>
        <v>0</v>
      </c>
      <c r="J37" s="156">
        <f>IF('Parade Entries'!$E42="Political",'Parade Entries'!J42,0)</f>
        <v>0</v>
      </c>
      <c r="K37" s="156">
        <f>IF('Parade Entries'!$E42="Political",'Parade Entries'!K42,0)</f>
        <v>0</v>
      </c>
      <c r="L37" s="156">
        <f>IF('Parade Entries'!$E42="Political",'Parade Entries'!L42,0)</f>
        <v>0</v>
      </c>
      <c r="M37" s="156">
        <f>IF('Parade Entries'!$E42="Political",'Parade Entries'!M42,0)</f>
        <v>0</v>
      </c>
      <c r="N37" s="156">
        <f>IF('Parade Entries'!$E42="Political",'Parade Entries'!N42,0)</f>
        <v>0</v>
      </c>
      <c r="O37" s="156">
        <f>IF('Parade Entries'!$E42="Political",'Parade Entries'!O42,0)</f>
        <v>0</v>
      </c>
      <c r="P37" s="156">
        <f>IF('Parade Entries'!$E42="Political",'Parade Entries'!P42,0)</f>
        <v>0</v>
      </c>
      <c r="Q37" s="156">
        <f>IF('Parade Entries'!$E42="Political",'Parade Entries'!Q42,0)</f>
        <v>0</v>
      </c>
      <c r="R37" s="156">
        <f>IF('Parade Entries'!$E42="Political",'Parade Entries'!R42,0)</f>
        <v>0</v>
      </c>
      <c r="S37" s="296">
        <f>IF('Parade Entries'!$E42="Political",'Parade Entries'!S42,0)</f>
        <v>0</v>
      </c>
      <c r="T37" s="296">
        <f>IF('Parade Entries'!$E42="Political",'Parade Entries'!U42,0)</f>
        <v>0</v>
      </c>
      <c r="U37" s="296">
        <f>IF('Parade Entries'!$E42="Political",'Parade Entries'!V42,0)</f>
        <v>0</v>
      </c>
      <c r="V37" s="296">
        <f>IF('Parade Entries'!$E42="Political",'Parade Entries'!T42,0)</f>
        <v>0</v>
      </c>
      <c r="W37" s="297">
        <f>IF('Parade Entries'!$E42="Political",'Parade Entries'!W42,0)</f>
        <v>0</v>
      </c>
      <c r="X37" s="296">
        <f>IF('Parade Entries'!$E42="Political",'Parade Entries'!X42,0)</f>
        <v>0</v>
      </c>
      <c r="Y37" s="297">
        <f>IF('Parade Entries'!$E42="Political",'Parade Entries'!Y42,0)</f>
        <v>0</v>
      </c>
      <c r="Z37" s="296">
        <f>IF('Parade Entries'!$E42="Political",'Parade Entries'!Z42,0)</f>
        <v>0</v>
      </c>
      <c r="AA37" s="297">
        <f>IF('Parade Entries'!$E42="Political",'Parade Entries'!AA42,0)</f>
        <v>0</v>
      </c>
      <c r="AB37" s="156">
        <f>IF('Parade Entries'!$E42="Political",'Parade Entries'!AB42,0)</f>
        <v>0</v>
      </c>
      <c r="AC37" s="156">
        <f>IF('Parade Entries'!$E42="Political",'Parade Entries'!AC42,0)</f>
        <v>0</v>
      </c>
      <c r="AD37" s="156">
        <f>IF('Parade Entries'!$E42="Political",'Parade Entries'!AD42,0)</f>
        <v>0</v>
      </c>
    </row>
    <row r="38" spans="2:30" ht="18" x14ac:dyDescent="0.25">
      <c r="B38" s="156">
        <f>IF('Parade Entries'!$E43="Political",'Parade Entries'!B43,0)</f>
        <v>0</v>
      </c>
      <c r="C38" s="250">
        <f>IF('Parade Entries'!$E43="Political",'Parade Entries'!C43,0)</f>
        <v>0</v>
      </c>
      <c r="D38" s="293">
        <f>IF('Parade Entries'!$E43="Political",'Parade Entries'!D43,0)</f>
        <v>0</v>
      </c>
      <c r="E38" s="156">
        <f>IF('Parade Entries'!$E43="Political",'Parade Entries'!E43,0)</f>
        <v>0</v>
      </c>
      <c r="F38" s="156">
        <f>IF('Parade Entries'!$E43="Political",'Parade Entries'!F43,0)</f>
        <v>0</v>
      </c>
      <c r="G38" s="156">
        <f>IF('Parade Entries'!$E43="Political",'Parade Entries'!G43,0)</f>
        <v>0</v>
      </c>
      <c r="H38" s="156">
        <f>IF('Parade Entries'!$E43="Political",'Parade Entries'!H43,0)</f>
        <v>0</v>
      </c>
      <c r="I38" s="292">
        <f>IF('Parade Entries'!$E43="Political",'Parade Entries'!I43,0)</f>
        <v>0</v>
      </c>
      <c r="J38" s="156">
        <f>IF('Parade Entries'!$E43="Political",'Parade Entries'!J43,0)</f>
        <v>0</v>
      </c>
      <c r="K38" s="156">
        <f>IF('Parade Entries'!$E43="Political",'Parade Entries'!K43,0)</f>
        <v>0</v>
      </c>
      <c r="L38" s="156">
        <f>IF('Parade Entries'!$E43="Political",'Parade Entries'!L43,0)</f>
        <v>0</v>
      </c>
      <c r="M38" s="156">
        <f>IF('Parade Entries'!$E43="Political",'Parade Entries'!M43,0)</f>
        <v>0</v>
      </c>
      <c r="N38" s="156">
        <f>IF('Parade Entries'!$E43="Political",'Parade Entries'!N43,0)</f>
        <v>0</v>
      </c>
      <c r="O38" s="156">
        <f>IF('Parade Entries'!$E43="Political",'Parade Entries'!O43,0)</f>
        <v>0</v>
      </c>
      <c r="P38" s="156">
        <f>IF('Parade Entries'!$E43="Political",'Parade Entries'!P43,0)</f>
        <v>0</v>
      </c>
      <c r="Q38" s="156">
        <f>IF('Parade Entries'!$E43="Political",'Parade Entries'!Q43,0)</f>
        <v>0</v>
      </c>
      <c r="R38" s="156">
        <f>IF('Parade Entries'!$E43="Political",'Parade Entries'!R43,0)</f>
        <v>0</v>
      </c>
      <c r="S38" s="296">
        <f>IF('Parade Entries'!$E43="Political",'Parade Entries'!S43,0)</f>
        <v>0</v>
      </c>
      <c r="T38" s="296">
        <f>IF('Parade Entries'!$E43="Political",'Parade Entries'!U43,0)</f>
        <v>0</v>
      </c>
      <c r="U38" s="296">
        <f>IF('Parade Entries'!$E43="Political",'Parade Entries'!V43,0)</f>
        <v>0</v>
      </c>
      <c r="V38" s="296">
        <f>IF('Parade Entries'!$E43="Political",'Parade Entries'!T43,0)</f>
        <v>0</v>
      </c>
      <c r="W38" s="297">
        <f>IF('Parade Entries'!$E43="Political",'Parade Entries'!W43,0)</f>
        <v>0</v>
      </c>
      <c r="X38" s="296">
        <f>IF('Parade Entries'!$E43="Political",'Parade Entries'!X43,0)</f>
        <v>0</v>
      </c>
      <c r="Y38" s="297">
        <f>IF('Parade Entries'!$E43="Political",'Parade Entries'!Y43,0)</f>
        <v>0</v>
      </c>
      <c r="Z38" s="296">
        <f>IF('Parade Entries'!$E43="Political",'Parade Entries'!Z43,0)</f>
        <v>0</v>
      </c>
      <c r="AA38" s="297">
        <f>IF('Parade Entries'!$E43="Political",'Parade Entries'!AA43,0)</f>
        <v>0</v>
      </c>
      <c r="AB38" s="156">
        <f>IF('Parade Entries'!$E43="Political",'Parade Entries'!AB43,0)</f>
        <v>0</v>
      </c>
      <c r="AC38" s="156">
        <f>IF('Parade Entries'!$E43="Political",'Parade Entries'!AC43,0)</f>
        <v>0</v>
      </c>
      <c r="AD38" s="156">
        <f>IF('Parade Entries'!$E43="Political",'Parade Entries'!AD43,0)</f>
        <v>0</v>
      </c>
    </row>
    <row r="39" spans="2:30" ht="18" x14ac:dyDescent="0.25">
      <c r="B39" s="156">
        <f>IF('Parade Entries'!$E44="Political",'Parade Entries'!B44,0)</f>
        <v>0</v>
      </c>
      <c r="C39" s="250">
        <f>IF('Parade Entries'!$E44="Political",'Parade Entries'!C44,0)</f>
        <v>0</v>
      </c>
      <c r="D39" s="293">
        <f>IF('Parade Entries'!$E44="Political",'Parade Entries'!D44,0)</f>
        <v>0</v>
      </c>
      <c r="E39" s="156">
        <f>IF('Parade Entries'!$E44="Political",'Parade Entries'!E44,0)</f>
        <v>0</v>
      </c>
      <c r="F39" s="156">
        <f>IF('Parade Entries'!$E44="Political",'Parade Entries'!F44,0)</f>
        <v>0</v>
      </c>
      <c r="G39" s="156">
        <f>IF('Parade Entries'!$E44="Political",'Parade Entries'!G44,0)</f>
        <v>0</v>
      </c>
      <c r="H39" s="156">
        <f>IF('Parade Entries'!$E44="Political",'Parade Entries'!H44,0)</f>
        <v>0</v>
      </c>
      <c r="I39" s="292">
        <f>IF('Parade Entries'!$E44="Political",'Parade Entries'!I44,0)</f>
        <v>0</v>
      </c>
      <c r="J39" s="156">
        <f>IF('Parade Entries'!$E44="Political",'Parade Entries'!J44,0)</f>
        <v>0</v>
      </c>
      <c r="K39" s="156">
        <f>IF('Parade Entries'!$E44="Political",'Parade Entries'!K44,0)</f>
        <v>0</v>
      </c>
      <c r="L39" s="156">
        <f>IF('Parade Entries'!$E44="Political",'Parade Entries'!L44,0)</f>
        <v>0</v>
      </c>
      <c r="M39" s="156">
        <f>IF('Parade Entries'!$E44="Political",'Parade Entries'!M44,0)</f>
        <v>0</v>
      </c>
      <c r="N39" s="156">
        <f>IF('Parade Entries'!$E44="Political",'Parade Entries'!N44,0)</f>
        <v>0</v>
      </c>
      <c r="O39" s="156">
        <f>IF('Parade Entries'!$E44="Political",'Parade Entries'!O44,0)</f>
        <v>0</v>
      </c>
      <c r="P39" s="156">
        <f>IF('Parade Entries'!$E44="Political",'Parade Entries'!P44,0)</f>
        <v>0</v>
      </c>
      <c r="Q39" s="156">
        <f>IF('Parade Entries'!$E44="Political",'Parade Entries'!Q44,0)</f>
        <v>0</v>
      </c>
      <c r="R39" s="156">
        <f>IF('Parade Entries'!$E44="Political",'Parade Entries'!R44,0)</f>
        <v>0</v>
      </c>
      <c r="S39" s="296">
        <f>IF('Parade Entries'!$E44="Political",'Parade Entries'!S44,0)</f>
        <v>0</v>
      </c>
      <c r="T39" s="296">
        <f>IF('Parade Entries'!$E44="Political",'Parade Entries'!U44,0)</f>
        <v>0</v>
      </c>
      <c r="U39" s="296">
        <f>IF('Parade Entries'!$E44="Political",'Parade Entries'!V44,0)</f>
        <v>0</v>
      </c>
      <c r="V39" s="296">
        <f>IF('Parade Entries'!$E44="Political",'Parade Entries'!T44,0)</f>
        <v>0</v>
      </c>
      <c r="W39" s="297">
        <f>IF('Parade Entries'!$E44="Political",'Parade Entries'!W44,0)</f>
        <v>0</v>
      </c>
      <c r="X39" s="296">
        <f>IF('Parade Entries'!$E44="Political",'Parade Entries'!X44,0)</f>
        <v>0</v>
      </c>
      <c r="Y39" s="297">
        <f>IF('Parade Entries'!$E44="Political",'Parade Entries'!Y44,0)</f>
        <v>0</v>
      </c>
      <c r="Z39" s="296">
        <f>IF('Parade Entries'!$E44="Political",'Parade Entries'!Z44,0)</f>
        <v>0</v>
      </c>
      <c r="AA39" s="297">
        <f>IF('Parade Entries'!$E44="Political",'Parade Entries'!AA44,0)</f>
        <v>0</v>
      </c>
      <c r="AB39" s="156">
        <f>IF('Parade Entries'!$E44="Political",'Parade Entries'!AB44,0)</f>
        <v>0</v>
      </c>
      <c r="AC39" s="156">
        <f>IF('Parade Entries'!$E44="Political",'Parade Entries'!AC44,0)</f>
        <v>0</v>
      </c>
      <c r="AD39" s="156">
        <f>IF('Parade Entries'!$E44="Political",'Parade Entries'!AD44,0)</f>
        <v>0</v>
      </c>
    </row>
    <row r="40" spans="2:30" ht="18" x14ac:dyDescent="0.25">
      <c r="B40" s="156">
        <f>IF('Parade Entries'!$E45="Political",'Parade Entries'!B45,0)</f>
        <v>0</v>
      </c>
      <c r="C40" s="250">
        <f>IF('Parade Entries'!$E45="Political",'Parade Entries'!C45,0)</f>
        <v>0</v>
      </c>
      <c r="D40" s="293">
        <f>IF('Parade Entries'!$E45="Political",'Parade Entries'!D45,0)</f>
        <v>0</v>
      </c>
      <c r="E40" s="156">
        <f>IF('Parade Entries'!$E45="Political",'Parade Entries'!E45,0)</f>
        <v>0</v>
      </c>
      <c r="F40" s="156">
        <f>IF('Parade Entries'!$E45="Political",'Parade Entries'!F45,0)</f>
        <v>0</v>
      </c>
      <c r="G40" s="156">
        <f>IF('Parade Entries'!$E45="Political",'Parade Entries'!G45,0)</f>
        <v>0</v>
      </c>
      <c r="H40" s="156">
        <f>IF('Parade Entries'!$E45="Political",'Parade Entries'!H45,0)</f>
        <v>0</v>
      </c>
      <c r="I40" s="292">
        <f>IF('Parade Entries'!$E45="Political",'Parade Entries'!I45,0)</f>
        <v>0</v>
      </c>
      <c r="J40" s="156">
        <f>IF('Parade Entries'!$E45="Political",'Parade Entries'!J45,0)</f>
        <v>0</v>
      </c>
      <c r="K40" s="156">
        <f>IF('Parade Entries'!$E45="Political",'Parade Entries'!K45,0)</f>
        <v>0</v>
      </c>
      <c r="L40" s="156">
        <f>IF('Parade Entries'!$E45="Political",'Parade Entries'!L45,0)</f>
        <v>0</v>
      </c>
      <c r="M40" s="156">
        <f>IF('Parade Entries'!$E45="Political",'Parade Entries'!M45,0)</f>
        <v>0</v>
      </c>
      <c r="N40" s="156">
        <f>IF('Parade Entries'!$E45="Political",'Parade Entries'!N45,0)</f>
        <v>0</v>
      </c>
      <c r="O40" s="156">
        <f>IF('Parade Entries'!$E45="Political",'Parade Entries'!O45,0)</f>
        <v>0</v>
      </c>
      <c r="P40" s="156">
        <f>IF('Parade Entries'!$E45="Political",'Parade Entries'!P45,0)</f>
        <v>0</v>
      </c>
      <c r="Q40" s="156">
        <f>IF('Parade Entries'!$E45="Political",'Parade Entries'!Q45,0)</f>
        <v>0</v>
      </c>
      <c r="R40" s="156">
        <f>IF('Parade Entries'!$E45="Political",'Parade Entries'!R45,0)</f>
        <v>0</v>
      </c>
      <c r="S40" s="296">
        <f>IF('Parade Entries'!$E45="Political",'Parade Entries'!S45,0)</f>
        <v>0</v>
      </c>
      <c r="T40" s="296">
        <f>IF('Parade Entries'!$E45="Political",'Parade Entries'!U45,0)</f>
        <v>0</v>
      </c>
      <c r="U40" s="296">
        <f>IF('Parade Entries'!$E45="Political",'Parade Entries'!V45,0)</f>
        <v>0</v>
      </c>
      <c r="V40" s="296">
        <f>IF('Parade Entries'!$E45="Political",'Parade Entries'!T45,0)</f>
        <v>0</v>
      </c>
      <c r="W40" s="297">
        <f>IF('Parade Entries'!$E45="Political",'Parade Entries'!W45,0)</f>
        <v>0</v>
      </c>
      <c r="X40" s="296">
        <f>IF('Parade Entries'!$E45="Political",'Parade Entries'!X45,0)</f>
        <v>0</v>
      </c>
      <c r="Y40" s="297">
        <f>IF('Parade Entries'!$E45="Political",'Parade Entries'!Y45,0)</f>
        <v>0</v>
      </c>
      <c r="Z40" s="296">
        <f>IF('Parade Entries'!$E45="Political",'Parade Entries'!Z45,0)</f>
        <v>0</v>
      </c>
      <c r="AA40" s="297">
        <f>IF('Parade Entries'!$E45="Political",'Parade Entries'!AA45,0)</f>
        <v>0</v>
      </c>
      <c r="AB40" s="156">
        <f>IF('Parade Entries'!$E45="Political",'Parade Entries'!AB45,0)</f>
        <v>0</v>
      </c>
      <c r="AC40" s="156">
        <f>IF('Parade Entries'!$E45="Political",'Parade Entries'!AC45,0)</f>
        <v>0</v>
      </c>
      <c r="AD40" s="156">
        <f>IF('Parade Entries'!$E45="Political",'Parade Entries'!AD45,0)</f>
        <v>0</v>
      </c>
    </row>
    <row r="41" spans="2:30" ht="18" x14ac:dyDescent="0.25">
      <c r="B41" s="156">
        <f>IF('Parade Entries'!$E46="Political",'Parade Entries'!B46,0)</f>
        <v>0</v>
      </c>
      <c r="C41" s="250">
        <f>IF('Parade Entries'!$E46="Political",'Parade Entries'!C46,0)</f>
        <v>0</v>
      </c>
      <c r="D41" s="293">
        <f>IF('Parade Entries'!$E46="Political",'Parade Entries'!D46,0)</f>
        <v>0</v>
      </c>
      <c r="E41" s="156">
        <f>IF('Parade Entries'!$E46="Political",'Parade Entries'!E46,0)</f>
        <v>0</v>
      </c>
      <c r="F41" s="156">
        <f>IF('Parade Entries'!$E46="Political",'Parade Entries'!F46,0)</f>
        <v>0</v>
      </c>
      <c r="G41" s="156">
        <f>IF('Parade Entries'!$E46="Political",'Parade Entries'!G46,0)</f>
        <v>0</v>
      </c>
      <c r="H41" s="156">
        <f>IF('Parade Entries'!$E46="Political",'Parade Entries'!H46,0)</f>
        <v>0</v>
      </c>
      <c r="I41" s="292">
        <f>IF('Parade Entries'!$E46="Political",'Parade Entries'!I46,0)</f>
        <v>0</v>
      </c>
      <c r="J41" s="156">
        <f>IF('Parade Entries'!$E46="Political",'Parade Entries'!J46,0)</f>
        <v>0</v>
      </c>
      <c r="K41" s="156">
        <f>IF('Parade Entries'!$E46="Political",'Parade Entries'!K46,0)</f>
        <v>0</v>
      </c>
      <c r="L41" s="156">
        <f>IF('Parade Entries'!$E46="Political",'Parade Entries'!L46,0)</f>
        <v>0</v>
      </c>
      <c r="M41" s="156">
        <f>IF('Parade Entries'!$E46="Political",'Parade Entries'!M46,0)</f>
        <v>0</v>
      </c>
      <c r="N41" s="156">
        <f>IF('Parade Entries'!$E46="Political",'Parade Entries'!N46,0)</f>
        <v>0</v>
      </c>
      <c r="O41" s="156">
        <f>IF('Parade Entries'!$E46="Political",'Parade Entries'!O46,0)</f>
        <v>0</v>
      </c>
      <c r="P41" s="156">
        <f>IF('Parade Entries'!$E46="Political",'Parade Entries'!P46,0)</f>
        <v>0</v>
      </c>
      <c r="Q41" s="156">
        <f>IF('Parade Entries'!$E46="Political",'Parade Entries'!Q46,0)</f>
        <v>0</v>
      </c>
      <c r="R41" s="156">
        <f>IF('Parade Entries'!$E46="Political",'Parade Entries'!R46,0)</f>
        <v>0</v>
      </c>
      <c r="S41" s="296">
        <f>IF('Parade Entries'!$E46="Political",'Parade Entries'!S46,0)</f>
        <v>0</v>
      </c>
      <c r="T41" s="296">
        <f>IF('Parade Entries'!$E46="Political",'Parade Entries'!U46,0)</f>
        <v>0</v>
      </c>
      <c r="U41" s="296">
        <f>IF('Parade Entries'!$E46="Political",'Parade Entries'!V46,0)</f>
        <v>0</v>
      </c>
      <c r="V41" s="296">
        <f>IF('Parade Entries'!$E46="Political",'Parade Entries'!T46,0)</f>
        <v>0</v>
      </c>
      <c r="W41" s="297">
        <f>IF('Parade Entries'!$E46="Political",'Parade Entries'!W46,0)</f>
        <v>0</v>
      </c>
      <c r="X41" s="296">
        <f>IF('Parade Entries'!$E46="Political",'Parade Entries'!X46,0)</f>
        <v>0</v>
      </c>
      <c r="Y41" s="297">
        <f>IF('Parade Entries'!$E46="Political",'Parade Entries'!Y46,0)</f>
        <v>0</v>
      </c>
      <c r="Z41" s="296">
        <f>IF('Parade Entries'!$E46="Political",'Parade Entries'!Z46,0)</f>
        <v>0</v>
      </c>
      <c r="AA41" s="297">
        <f>IF('Parade Entries'!$E46="Political",'Parade Entries'!AA46,0)</f>
        <v>0</v>
      </c>
      <c r="AB41" s="156">
        <f>IF('Parade Entries'!$E46="Political",'Parade Entries'!AB46,0)</f>
        <v>0</v>
      </c>
      <c r="AC41" s="156">
        <f>IF('Parade Entries'!$E46="Political",'Parade Entries'!AC46,0)</f>
        <v>0</v>
      </c>
      <c r="AD41" s="156">
        <f>IF('Parade Entries'!$E46="Political",'Parade Entries'!AD46,0)</f>
        <v>0</v>
      </c>
    </row>
    <row r="42" spans="2:30" ht="18" x14ac:dyDescent="0.25">
      <c r="B42" s="156">
        <f>IF('Parade Entries'!$E47="Political",'Parade Entries'!B47,0)</f>
        <v>0</v>
      </c>
      <c r="C42" s="250">
        <f>IF('Parade Entries'!$E47="Political",'Parade Entries'!C47,0)</f>
        <v>0</v>
      </c>
      <c r="D42" s="293">
        <f>IF('Parade Entries'!$E47="Political",'Parade Entries'!D47,0)</f>
        <v>0</v>
      </c>
      <c r="E42" s="156">
        <f>IF('Parade Entries'!$E47="Political",'Parade Entries'!E47,0)</f>
        <v>0</v>
      </c>
      <c r="F42" s="156">
        <f>IF('Parade Entries'!$E47="Political",'Parade Entries'!F47,0)</f>
        <v>0</v>
      </c>
      <c r="G42" s="156">
        <f>IF('Parade Entries'!$E47="Political",'Parade Entries'!G47,0)</f>
        <v>0</v>
      </c>
      <c r="H42" s="156">
        <f>IF('Parade Entries'!$E47="Political",'Parade Entries'!H47,0)</f>
        <v>0</v>
      </c>
      <c r="I42" s="292">
        <f>IF('Parade Entries'!$E47="Political",'Parade Entries'!I47,0)</f>
        <v>0</v>
      </c>
      <c r="J42" s="156">
        <f>IF('Parade Entries'!$E47="Political",'Parade Entries'!J47,0)</f>
        <v>0</v>
      </c>
      <c r="K42" s="156">
        <f>IF('Parade Entries'!$E47="Political",'Parade Entries'!K47,0)</f>
        <v>0</v>
      </c>
      <c r="L42" s="156">
        <f>IF('Parade Entries'!$E47="Political",'Parade Entries'!L47,0)</f>
        <v>0</v>
      </c>
      <c r="M42" s="156">
        <f>IF('Parade Entries'!$E47="Political",'Parade Entries'!M47,0)</f>
        <v>0</v>
      </c>
      <c r="N42" s="156">
        <f>IF('Parade Entries'!$E47="Political",'Parade Entries'!N47,0)</f>
        <v>0</v>
      </c>
      <c r="O42" s="156">
        <f>IF('Parade Entries'!$E47="Political",'Parade Entries'!O47,0)</f>
        <v>0</v>
      </c>
      <c r="P42" s="156">
        <f>IF('Parade Entries'!$E47="Political",'Parade Entries'!P47,0)</f>
        <v>0</v>
      </c>
      <c r="Q42" s="156">
        <f>IF('Parade Entries'!$E47="Political",'Parade Entries'!Q47,0)</f>
        <v>0</v>
      </c>
      <c r="R42" s="156">
        <f>IF('Parade Entries'!$E47="Political",'Parade Entries'!R47,0)</f>
        <v>0</v>
      </c>
      <c r="S42" s="296">
        <f>IF('Parade Entries'!$E47="Political",'Parade Entries'!S47,0)</f>
        <v>0</v>
      </c>
      <c r="T42" s="296">
        <f>IF('Parade Entries'!$E47="Political",'Parade Entries'!U47,0)</f>
        <v>0</v>
      </c>
      <c r="U42" s="296">
        <f>IF('Parade Entries'!$E47="Political",'Parade Entries'!V47,0)</f>
        <v>0</v>
      </c>
      <c r="V42" s="296">
        <f>IF('Parade Entries'!$E47="Political",'Parade Entries'!T47,0)</f>
        <v>0</v>
      </c>
      <c r="W42" s="297">
        <f>IF('Parade Entries'!$E47="Political",'Parade Entries'!W47,0)</f>
        <v>0</v>
      </c>
      <c r="X42" s="296">
        <f>IF('Parade Entries'!$E47="Political",'Parade Entries'!X47,0)</f>
        <v>0</v>
      </c>
      <c r="Y42" s="297">
        <f>IF('Parade Entries'!$E47="Political",'Parade Entries'!Y47,0)</f>
        <v>0</v>
      </c>
      <c r="Z42" s="296">
        <f>IF('Parade Entries'!$E47="Political",'Parade Entries'!Z47,0)</f>
        <v>0</v>
      </c>
      <c r="AA42" s="297">
        <f>IF('Parade Entries'!$E47="Political",'Parade Entries'!AA47,0)</f>
        <v>0</v>
      </c>
      <c r="AB42" s="156">
        <f>IF('Parade Entries'!$E47="Political",'Parade Entries'!AB47,0)</f>
        <v>0</v>
      </c>
      <c r="AC42" s="156">
        <f>IF('Parade Entries'!$E47="Political",'Parade Entries'!AC47,0)</f>
        <v>0</v>
      </c>
      <c r="AD42" s="156">
        <f>IF('Parade Entries'!$E47="Political",'Parade Entries'!AD47,0)</f>
        <v>0</v>
      </c>
    </row>
    <row r="43" spans="2:30" ht="18" x14ac:dyDescent="0.25">
      <c r="B43" s="156">
        <f>IF('Parade Entries'!$E48="Political",'Parade Entries'!B48,0)</f>
        <v>0</v>
      </c>
      <c r="C43" s="250">
        <f>IF('Parade Entries'!$E48="Political",'Parade Entries'!C48,0)</f>
        <v>0</v>
      </c>
      <c r="D43" s="293">
        <f>IF('Parade Entries'!$E48="Political",'Parade Entries'!D48,0)</f>
        <v>0</v>
      </c>
      <c r="E43" s="156">
        <f>IF('Parade Entries'!$E48="Political",'Parade Entries'!E48,0)</f>
        <v>0</v>
      </c>
      <c r="F43" s="156">
        <f>IF('Parade Entries'!$E48="Political",'Parade Entries'!F48,0)</f>
        <v>0</v>
      </c>
      <c r="G43" s="156">
        <f>IF('Parade Entries'!$E48="Political",'Parade Entries'!G48,0)</f>
        <v>0</v>
      </c>
      <c r="H43" s="156">
        <f>IF('Parade Entries'!$E48="Political",'Parade Entries'!H48,0)</f>
        <v>0</v>
      </c>
      <c r="I43" s="292">
        <f>IF('Parade Entries'!$E48="Political",'Parade Entries'!I48,0)</f>
        <v>0</v>
      </c>
      <c r="J43" s="156">
        <f>IF('Parade Entries'!$E48="Political",'Parade Entries'!J48,0)</f>
        <v>0</v>
      </c>
      <c r="K43" s="156">
        <f>IF('Parade Entries'!$E48="Political",'Parade Entries'!K48,0)</f>
        <v>0</v>
      </c>
      <c r="L43" s="156">
        <f>IF('Parade Entries'!$E48="Political",'Parade Entries'!L48,0)</f>
        <v>0</v>
      </c>
      <c r="M43" s="156">
        <f>IF('Parade Entries'!$E48="Political",'Parade Entries'!M48,0)</f>
        <v>0</v>
      </c>
      <c r="N43" s="156">
        <f>IF('Parade Entries'!$E48="Political",'Parade Entries'!N48,0)</f>
        <v>0</v>
      </c>
      <c r="O43" s="156">
        <f>IF('Parade Entries'!$E48="Political",'Parade Entries'!O48,0)</f>
        <v>0</v>
      </c>
      <c r="P43" s="156">
        <f>IF('Parade Entries'!$E48="Political",'Parade Entries'!P48,0)</f>
        <v>0</v>
      </c>
      <c r="Q43" s="156">
        <f>IF('Parade Entries'!$E48="Political",'Parade Entries'!Q48,0)</f>
        <v>0</v>
      </c>
      <c r="R43" s="156">
        <f>IF('Parade Entries'!$E48="Political",'Parade Entries'!R48,0)</f>
        <v>0</v>
      </c>
      <c r="S43" s="296">
        <f>IF('Parade Entries'!$E48="Political",'Parade Entries'!S48,0)</f>
        <v>0</v>
      </c>
      <c r="T43" s="296">
        <f>IF('Parade Entries'!$E48="Political",'Parade Entries'!U48,0)</f>
        <v>0</v>
      </c>
      <c r="U43" s="296">
        <f>IF('Parade Entries'!$E48="Political",'Parade Entries'!V48,0)</f>
        <v>0</v>
      </c>
      <c r="V43" s="296">
        <f>IF('Parade Entries'!$E48="Political",'Parade Entries'!T48,0)</f>
        <v>0</v>
      </c>
      <c r="W43" s="297">
        <f>IF('Parade Entries'!$E48="Political",'Parade Entries'!W48,0)</f>
        <v>0</v>
      </c>
      <c r="X43" s="296">
        <f>IF('Parade Entries'!$E48="Political",'Parade Entries'!X48,0)</f>
        <v>0</v>
      </c>
      <c r="Y43" s="297">
        <f>IF('Parade Entries'!$E48="Political",'Parade Entries'!Y48,0)</f>
        <v>0</v>
      </c>
      <c r="Z43" s="296">
        <f>IF('Parade Entries'!$E48="Political",'Parade Entries'!Z48,0)</f>
        <v>0</v>
      </c>
      <c r="AA43" s="297">
        <f>IF('Parade Entries'!$E48="Political",'Parade Entries'!AA48,0)</f>
        <v>0</v>
      </c>
      <c r="AB43" s="156">
        <f>IF('Parade Entries'!$E48="Political",'Parade Entries'!AB48,0)</f>
        <v>0</v>
      </c>
      <c r="AC43" s="156">
        <f>IF('Parade Entries'!$E48="Political",'Parade Entries'!AC48,0)</f>
        <v>0</v>
      </c>
      <c r="AD43" s="156">
        <f>IF('Parade Entries'!$E48="Political",'Parade Entries'!AD48,0)</f>
        <v>0</v>
      </c>
    </row>
    <row r="44" spans="2:30" ht="18" x14ac:dyDescent="0.25">
      <c r="B44" s="156">
        <f>IF('Parade Entries'!$E49="Political",'Parade Entries'!B49,0)</f>
        <v>0</v>
      </c>
      <c r="C44" s="250">
        <f>IF('Parade Entries'!$E49="Political",'Parade Entries'!C49,0)</f>
        <v>0</v>
      </c>
      <c r="D44" s="293">
        <f>IF('Parade Entries'!$E49="Political",'Parade Entries'!D49,0)</f>
        <v>0</v>
      </c>
      <c r="E44" s="156">
        <f>IF('Parade Entries'!$E49="Political",'Parade Entries'!E49,0)</f>
        <v>0</v>
      </c>
      <c r="F44" s="156">
        <f>IF('Parade Entries'!$E49="Political",'Parade Entries'!F49,0)</f>
        <v>0</v>
      </c>
      <c r="G44" s="156">
        <f>IF('Parade Entries'!$E49="Political",'Parade Entries'!G49,0)</f>
        <v>0</v>
      </c>
      <c r="H44" s="156">
        <f>IF('Parade Entries'!$E49="Political",'Parade Entries'!H49,0)</f>
        <v>0</v>
      </c>
      <c r="I44" s="292">
        <f>IF('Parade Entries'!$E49="Political",'Parade Entries'!I49,0)</f>
        <v>0</v>
      </c>
      <c r="J44" s="156">
        <f>IF('Parade Entries'!$E49="Political",'Parade Entries'!J49,0)</f>
        <v>0</v>
      </c>
      <c r="K44" s="156">
        <f>IF('Parade Entries'!$E49="Political",'Parade Entries'!K49,0)</f>
        <v>0</v>
      </c>
      <c r="L44" s="156">
        <f>IF('Parade Entries'!$E49="Political",'Parade Entries'!L49,0)</f>
        <v>0</v>
      </c>
      <c r="M44" s="156">
        <f>IF('Parade Entries'!$E49="Political",'Parade Entries'!M49,0)</f>
        <v>0</v>
      </c>
      <c r="N44" s="156">
        <f>IF('Parade Entries'!$E49="Political",'Parade Entries'!N49,0)</f>
        <v>0</v>
      </c>
      <c r="O44" s="156">
        <f>IF('Parade Entries'!$E49="Political",'Parade Entries'!O49,0)</f>
        <v>0</v>
      </c>
      <c r="P44" s="156">
        <f>IF('Parade Entries'!$E49="Political",'Parade Entries'!P49,0)</f>
        <v>0</v>
      </c>
      <c r="Q44" s="156">
        <f>IF('Parade Entries'!$E49="Political",'Parade Entries'!Q49,0)</f>
        <v>0</v>
      </c>
      <c r="R44" s="156">
        <f>IF('Parade Entries'!$E49="Political",'Parade Entries'!R49,0)</f>
        <v>0</v>
      </c>
      <c r="S44" s="296">
        <f>IF('Parade Entries'!$E49="Political",'Parade Entries'!S49,0)</f>
        <v>0</v>
      </c>
      <c r="T44" s="296">
        <f>IF('Parade Entries'!$E49="Political",'Parade Entries'!U49,0)</f>
        <v>0</v>
      </c>
      <c r="U44" s="296">
        <f>IF('Parade Entries'!$E49="Political",'Parade Entries'!V49,0)</f>
        <v>0</v>
      </c>
      <c r="V44" s="296">
        <f>IF('Parade Entries'!$E49="Political",'Parade Entries'!T49,0)</f>
        <v>0</v>
      </c>
      <c r="W44" s="297">
        <f>IF('Parade Entries'!$E49="Political",'Parade Entries'!W49,0)</f>
        <v>0</v>
      </c>
      <c r="X44" s="296">
        <f>IF('Parade Entries'!$E49="Political",'Parade Entries'!X49,0)</f>
        <v>0</v>
      </c>
      <c r="Y44" s="297">
        <f>IF('Parade Entries'!$E49="Political",'Parade Entries'!Y49,0)</f>
        <v>0</v>
      </c>
      <c r="Z44" s="296">
        <f>IF('Parade Entries'!$E49="Political",'Parade Entries'!Z49,0)</f>
        <v>0</v>
      </c>
      <c r="AA44" s="297">
        <f>IF('Parade Entries'!$E49="Political",'Parade Entries'!AA49,0)</f>
        <v>0</v>
      </c>
      <c r="AB44" s="156">
        <f>IF('Parade Entries'!$E49="Political",'Parade Entries'!AB49,0)</f>
        <v>0</v>
      </c>
      <c r="AC44" s="156">
        <f>IF('Parade Entries'!$E49="Political",'Parade Entries'!AC49,0)</f>
        <v>0</v>
      </c>
      <c r="AD44" s="156">
        <f>IF('Parade Entries'!$E49="Political",'Parade Entries'!AD49,0)</f>
        <v>0</v>
      </c>
    </row>
    <row r="45" spans="2:30" ht="18" x14ac:dyDescent="0.25">
      <c r="B45" s="156">
        <f>IF('Parade Entries'!$E50="Political",'Parade Entries'!B50,0)</f>
        <v>0</v>
      </c>
      <c r="C45" s="250">
        <f>IF('Parade Entries'!$E50="Political",'Parade Entries'!C50,0)</f>
        <v>0</v>
      </c>
      <c r="D45" s="293">
        <f>IF('Parade Entries'!$E50="Political",'Parade Entries'!D50,0)</f>
        <v>0</v>
      </c>
      <c r="E45" s="156">
        <f>IF('Parade Entries'!$E50="Political",'Parade Entries'!E50,0)</f>
        <v>0</v>
      </c>
      <c r="F45" s="156">
        <f>IF('Parade Entries'!$E50="Political",'Parade Entries'!F50,0)</f>
        <v>0</v>
      </c>
      <c r="G45" s="156">
        <f>IF('Parade Entries'!$E50="Political",'Parade Entries'!G50,0)</f>
        <v>0</v>
      </c>
      <c r="H45" s="156">
        <f>IF('Parade Entries'!$E50="Political",'Parade Entries'!H50,0)</f>
        <v>0</v>
      </c>
      <c r="I45" s="292">
        <f>IF('Parade Entries'!$E50="Political",'Parade Entries'!I50,0)</f>
        <v>0</v>
      </c>
      <c r="J45" s="156">
        <f>IF('Parade Entries'!$E50="Political",'Parade Entries'!J50,0)</f>
        <v>0</v>
      </c>
      <c r="K45" s="156">
        <f>IF('Parade Entries'!$E50="Political",'Parade Entries'!K50,0)</f>
        <v>0</v>
      </c>
      <c r="L45" s="156">
        <f>IF('Parade Entries'!$E50="Political",'Parade Entries'!L50,0)</f>
        <v>0</v>
      </c>
      <c r="M45" s="156">
        <f>IF('Parade Entries'!$E50="Political",'Parade Entries'!M50,0)</f>
        <v>0</v>
      </c>
      <c r="N45" s="156">
        <f>IF('Parade Entries'!$E50="Political",'Parade Entries'!N50,0)</f>
        <v>0</v>
      </c>
      <c r="O45" s="156">
        <f>IF('Parade Entries'!$E50="Political",'Parade Entries'!O50,0)</f>
        <v>0</v>
      </c>
      <c r="P45" s="156">
        <f>IF('Parade Entries'!$E50="Political",'Parade Entries'!P50,0)</f>
        <v>0</v>
      </c>
      <c r="Q45" s="156">
        <f>IF('Parade Entries'!$E50="Political",'Parade Entries'!Q50,0)</f>
        <v>0</v>
      </c>
      <c r="R45" s="156">
        <f>IF('Parade Entries'!$E50="Political",'Parade Entries'!R50,0)</f>
        <v>0</v>
      </c>
      <c r="S45" s="296">
        <f>IF('Parade Entries'!$E50="Political",'Parade Entries'!S50,0)</f>
        <v>0</v>
      </c>
      <c r="T45" s="296">
        <f>IF('Parade Entries'!$E50="Political",'Parade Entries'!U50,0)</f>
        <v>0</v>
      </c>
      <c r="U45" s="296">
        <f>IF('Parade Entries'!$E50="Political",'Parade Entries'!V50,0)</f>
        <v>0</v>
      </c>
      <c r="V45" s="296">
        <f>IF('Parade Entries'!$E50="Political",'Parade Entries'!T50,0)</f>
        <v>0</v>
      </c>
      <c r="W45" s="297">
        <f>IF('Parade Entries'!$E50="Political",'Parade Entries'!W50,0)</f>
        <v>0</v>
      </c>
      <c r="X45" s="296">
        <f>IF('Parade Entries'!$E50="Political",'Parade Entries'!X50,0)</f>
        <v>0</v>
      </c>
      <c r="Y45" s="297">
        <f>IF('Parade Entries'!$E50="Political",'Parade Entries'!Y50,0)</f>
        <v>0</v>
      </c>
      <c r="Z45" s="296">
        <f>IF('Parade Entries'!$E50="Political",'Parade Entries'!Z50,0)</f>
        <v>0</v>
      </c>
      <c r="AA45" s="297">
        <f>IF('Parade Entries'!$E50="Political",'Parade Entries'!AA50,0)</f>
        <v>0</v>
      </c>
      <c r="AB45" s="156">
        <f>IF('Parade Entries'!$E50="Political",'Parade Entries'!AB50,0)</f>
        <v>0</v>
      </c>
      <c r="AC45" s="156">
        <f>IF('Parade Entries'!$E50="Political",'Parade Entries'!AC50,0)</f>
        <v>0</v>
      </c>
      <c r="AD45" s="156">
        <f>IF('Parade Entries'!$E50="Political",'Parade Entries'!AD50,0)</f>
        <v>0</v>
      </c>
    </row>
    <row r="46" spans="2:30" ht="18" x14ac:dyDescent="0.25">
      <c r="B46" s="156">
        <f>IF('Parade Entries'!$E51="Political",'Parade Entries'!B51,0)</f>
        <v>0</v>
      </c>
      <c r="C46" s="250">
        <f>IF('Parade Entries'!$E51="Political",'Parade Entries'!C51,0)</f>
        <v>0</v>
      </c>
      <c r="D46" s="293">
        <f>IF('Parade Entries'!$E51="Political",'Parade Entries'!D51,0)</f>
        <v>0</v>
      </c>
      <c r="E46" s="156">
        <f>IF('Parade Entries'!$E51="Political",'Parade Entries'!E51,0)</f>
        <v>0</v>
      </c>
      <c r="F46" s="156">
        <f>IF('Parade Entries'!$E51="Political",'Parade Entries'!F51,0)</f>
        <v>0</v>
      </c>
      <c r="G46" s="156">
        <f>IF('Parade Entries'!$E51="Political",'Parade Entries'!G51,0)</f>
        <v>0</v>
      </c>
      <c r="H46" s="156">
        <f>IF('Parade Entries'!$E51="Political",'Parade Entries'!H51,0)</f>
        <v>0</v>
      </c>
      <c r="I46" s="292">
        <f>IF('Parade Entries'!$E51="Political",'Parade Entries'!I51,0)</f>
        <v>0</v>
      </c>
      <c r="J46" s="156">
        <f>IF('Parade Entries'!$E51="Political",'Parade Entries'!J51,0)</f>
        <v>0</v>
      </c>
      <c r="K46" s="156">
        <f>IF('Parade Entries'!$E51="Political",'Parade Entries'!K51,0)</f>
        <v>0</v>
      </c>
      <c r="L46" s="156">
        <f>IF('Parade Entries'!$E51="Political",'Parade Entries'!L51,0)</f>
        <v>0</v>
      </c>
      <c r="M46" s="156">
        <f>IF('Parade Entries'!$E51="Political",'Parade Entries'!M51,0)</f>
        <v>0</v>
      </c>
      <c r="N46" s="156">
        <f>IF('Parade Entries'!$E51="Political",'Parade Entries'!N51,0)</f>
        <v>0</v>
      </c>
      <c r="O46" s="156">
        <f>IF('Parade Entries'!$E51="Political",'Parade Entries'!O51,0)</f>
        <v>0</v>
      </c>
      <c r="P46" s="156">
        <f>IF('Parade Entries'!$E51="Political",'Parade Entries'!P51,0)</f>
        <v>0</v>
      </c>
      <c r="Q46" s="156">
        <f>IF('Parade Entries'!$E51="Political",'Parade Entries'!Q51,0)</f>
        <v>0</v>
      </c>
      <c r="R46" s="156">
        <f>IF('Parade Entries'!$E51="Political",'Parade Entries'!R51,0)</f>
        <v>0</v>
      </c>
      <c r="S46" s="296">
        <f>IF('Parade Entries'!$E51="Political",'Parade Entries'!S51,0)</f>
        <v>0</v>
      </c>
      <c r="T46" s="296">
        <f>IF('Parade Entries'!$E51="Political",'Parade Entries'!U51,0)</f>
        <v>0</v>
      </c>
      <c r="U46" s="296">
        <f>IF('Parade Entries'!$E51="Political",'Parade Entries'!V51,0)</f>
        <v>0</v>
      </c>
      <c r="V46" s="296">
        <f>IF('Parade Entries'!$E51="Political",'Parade Entries'!T51,0)</f>
        <v>0</v>
      </c>
      <c r="W46" s="297">
        <f>IF('Parade Entries'!$E51="Political",'Parade Entries'!W51,0)</f>
        <v>0</v>
      </c>
      <c r="X46" s="296">
        <f>IF('Parade Entries'!$E51="Political",'Parade Entries'!X51,0)</f>
        <v>0</v>
      </c>
      <c r="Y46" s="297">
        <f>IF('Parade Entries'!$E51="Political",'Parade Entries'!Y51,0)</f>
        <v>0</v>
      </c>
      <c r="Z46" s="296">
        <f>IF('Parade Entries'!$E51="Political",'Parade Entries'!Z51,0)</f>
        <v>0</v>
      </c>
      <c r="AA46" s="297">
        <f>IF('Parade Entries'!$E51="Political",'Parade Entries'!AA51,0)</f>
        <v>0</v>
      </c>
      <c r="AB46" s="156">
        <f>IF('Parade Entries'!$E51="Political",'Parade Entries'!AB51,0)</f>
        <v>0</v>
      </c>
      <c r="AC46" s="156">
        <f>IF('Parade Entries'!$E51="Political",'Parade Entries'!AC51,0)</f>
        <v>0</v>
      </c>
      <c r="AD46" s="156">
        <f>IF('Parade Entries'!$E51="Political",'Parade Entries'!AD51,0)</f>
        <v>0</v>
      </c>
    </row>
    <row r="47" spans="2:30" ht="18" x14ac:dyDescent="0.25">
      <c r="B47" s="156">
        <f>IF('Parade Entries'!$E52="Political",'Parade Entries'!B52,0)</f>
        <v>0</v>
      </c>
      <c r="C47" s="250">
        <f>IF('Parade Entries'!$E52="Political",'Parade Entries'!C52,0)</f>
        <v>0</v>
      </c>
      <c r="D47" s="293">
        <f>IF('Parade Entries'!$E52="Political",'Parade Entries'!D52,0)</f>
        <v>0</v>
      </c>
      <c r="E47" s="156">
        <f>IF('Parade Entries'!$E52="Political",'Parade Entries'!E52,0)</f>
        <v>0</v>
      </c>
      <c r="F47" s="156">
        <f>IF('Parade Entries'!$E52="Political",'Parade Entries'!F52,0)</f>
        <v>0</v>
      </c>
      <c r="G47" s="156">
        <f>IF('Parade Entries'!$E52="Political",'Parade Entries'!G52,0)</f>
        <v>0</v>
      </c>
      <c r="H47" s="156">
        <f>IF('Parade Entries'!$E52="Political",'Parade Entries'!H52,0)</f>
        <v>0</v>
      </c>
      <c r="I47" s="292">
        <f>IF('Parade Entries'!$E52="Political",'Parade Entries'!I52,0)</f>
        <v>0</v>
      </c>
      <c r="J47" s="156">
        <f>IF('Parade Entries'!$E52="Political",'Parade Entries'!J52,0)</f>
        <v>0</v>
      </c>
      <c r="K47" s="156">
        <f>IF('Parade Entries'!$E52="Political",'Parade Entries'!K52,0)</f>
        <v>0</v>
      </c>
      <c r="L47" s="156">
        <f>IF('Parade Entries'!$E52="Political",'Parade Entries'!L52,0)</f>
        <v>0</v>
      </c>
      <c r="M47" s="156">
        <f>IF('Parade Entries'!$E52="Political",'Parade Entries'!M52,0)</f>
        <v>0</v>
      </c>
      <c r="N47" s="156">
        <f>IF('Parade Entries'!$E52="Political",'Parade Entries'!N52,0)</f>
        <v>0</v>
      </c>
      <c r="O47" s="156">
        <f>IF('Parade Entries'!$E52="Political",'Parade Entries'!O52,0)</f>
        <v>0</v>
      </c>
      <c r="P47" s="156">
        <f>IF('Parade Entries'!$E52="Political",'Parade Entries'!P52,0)</f>
        <v>0</v>
      </c>
      <c r="Q47" s="156">
        <f>IF('Parade Entries'!$E52="Political",'Parade Entries'!Q52,0)</f>
        <v>0</v>
      </c>
      <c r="R47" s="156">
        <f>IF('Parade Entries'!$E52="Political",'Parade Entries'!R52,0)</f>
        <v>0</v>
      </c>
      <c r="S47" s="296">
        <f>IF('Parade Entries'!$E52="Political",'Parade Entries'!S52,0)</f>
        <v>0</v>
      </c>
      <c r="T47" s="296">
        <f>IF('Parade Entries'!$E52="Political",'Parade Entries'!U52,0)</f>
        <v>0</v>
      </c>
      <c r="U47" s="296">
        <f>IF('Parade Entries'!$E52="Political",'Parade Entries'!V52,0)</f>
        <v>0</v>
      </c>
      <c r="V47" s="296">
        <f>IF('Parade Entries'!$E52="Political",'Parade Entries'!T52,0)</f>
        <v>0</v>
      </c>
      <c r="W47" s="297">
        <f>IF('Parade Entries'!$E52="Political",'Parade Entries'!W52,0)</f>
        <v>0</v>
      </c>
      <c r="X47" s="296">
        <f>IF('Parade Entries'!$E52="Political",'Parade Entries'!X52,0)</f>
        <v>0</v>
      </c>
      <c r="Y47" s="297">
        <f>IF('Parade Entries'!$E52="Political",'Parade Entries'!Y52,0)</f>
        <v>0</v>
      </c>
      <c r="Z47" s="296">
        <f>IF('Parade Entries'!$E52="Political",'Parade Entries'!Z52,0)</f>
        <v>0</v>
      </c>
      <c r="AA47" s="297">
        <f>IF('Parade Entries'!$E52="Political",'Parade Entries'!AA52,0)</f>
        <v>0</v>
      </c>
      <c r="AB47" s="156">
        <f>IF('Parade Entries'!$E52="Political",'Parade Entries'!AB52,0)</f>
        <v>0</v>
      </c>
      <c r="AC47" s="156">
        <f>IF('Parade Entries'!$E52="Political",'Parade Entries'!AC52,0)</f>
        <v>0</v>
      </c>
      <c r="AD47" s="156">
        <f>IF('Parade Entries'!$E52="Political",'Parade Entries'!AD52,0)</f>
        <v>0</v>
      </c>
    </row>
    <row r="48" spans="2:30" ht="18" x14ac:dyDescent="0.25">
      <c r="B48" s="156" t="str">
        <f>IF('Parade Entries'!$E53="Political",'Parade Entries'!B53,0)</f>
        <v>Sangamon County Coroner Jim Allmon</v>
      </c>
      <c r="C48" s="250">
        <f>IF('Parade Entries'!$E53="Political",'Parade Entries'!C53,0)</f>
        <v>46044</v>
      </c>
      <c r="D48" s="293" t="str">
        <f>IF('Parade Entries'!$E53="Political",'Parade Entries'!D53,0)</f>
        <v xml:space="preserve"> </v>
      </c>
      <c r="E48" s="156" t="str">
        <f>IF('Parade Entries'!$E53="Political",'Parade Entries'!E53,0)</f>
        <v>Political</v>
      </c>
      <c r="F48" s="156" t="str">
        <f>IF('Parade Entries'!$E53="Political",'Parade Entries'!F53,0)</f>
        <v>Jim</v>
      </c>
      <c r="G48" s="156" t="str">
        <f>IF('Parade Entries'!$E53="Political",'Parade Entries'!G53,0)</f>
        <v>Allmon</v>
      </c>
      <c r="H48" s="156" t="str">
        <f>IF('Parade Entries'!$E53="Political",'Parade Entries'!H53,0)</f>
        <v>jallmon7@gmail.com</v>
      </c>
      <c r="I48" s="292">
        <f>IF('Parade Entries'!$E53="Political",'Parade Entries'!I53,0)</f>
        <v>2178995479</v>
      </c>
      <c r="J48" s="156" t="str">
        <f>IF('Parade Entries'!$E53="Political",'Parade Entries'!J53,0)</f>
        <v>The Sangamon County Coroner, Jim Allmon, would like to thank you for all of your continued support. Coroner Allmon wishes everyone a safe and wonderful St. Patrick’s Day!</v>
      </c>
      <c r="K48" s="156">
        <f>IF('Parade Entries'!$E53="Political",'Parade Entries'!K53,0)</f>
        <v>25</v>
      </c>
      <c r="L48" s="156">
        <f>IF('Parade Entries'!$E53="Political",'Parade Entries'!L53,0)</f>
        <v>0</v>
      </c>
      <c r="M48" s="156" t="str">
        <f>IF('Parade Entries'!$E53="Political",'Parade Entries'!M53,0)</f>
        <v>No</v>
      </c>
      <c r="N48" s="156" t="str">
        <f>IF('Parade Entries'!$E53="Political",'Parade Entries'!N53,0)</f>
        <v>No</v>
      </c>
      <c r="O48" s="156">
        <f>IF('Parade Entries'!$E53="Political",'Parade Entries'!O53,0)</f>
        <v>1</v>
      </c>
      <c r="P48" s="156">
        <f>IF('Parade Entries'!$E53="Political",'Parade Entries'!P53,0)</f>
        <v>0</v>
      </c>
      <c r="Q48" s="156" t="str">
        <f>IF('Parade Entries'!$E53="Political",'Parade Entries'!Q53,0)</f>
        <v>Ford F-350</v>
      </c>
      <c r="R48" s="156" t="str">
        <f>IF('Parade Entries'!$E53="Political",'Parade Entries'!R53,0)</f>
        <v>Check</v>
      </c>
      <c r="S48" s="296">
        <f>IF('Parade Entries'!$E53="Political",'Parade Entries'!S53,0)</f>
        <v>350</v>
      </c>
      <c r="T48" s="296">
        <f>IF('Parade Entries'!$E53="Political",'Parade Entries'!U53,0)</f>
        <v>0</v>
      </c>
      <c r="U48" s="296">
        <f>IF('Parade Entries'!$E53="Political",'Parade Entries'!V53,0)</f>
        <v>0</v>
      </c>
      <c r="V48" s="296">
        <f>IF('Parade Entries'!$E53="Political",'Parade Entries'!T53,0)</f>
        <v>0</v>
      </c>
      <c r="W48" s="297">
        <f>IF('Parade Entries'!$E53="Political",'Parade Entries'!W53,0)</f>
        <v>0</v>
      </c>
      <c r="X48" s="296">
        <f>IF('Parade Entries'!$E53="Political",'Parade Entries'!X53,0)</f>
        <v>0</v>
      </c>
      <c r="Y48" s="297" t="str">
        <f>IF('Parade Entries'!$E53="Political",'Parade Entries'!Y53,0)</f>
        <v/>
      </c>
      <c r="Z48" s="296">
        <f>IF('Parade Entries'!$E53="Political",'Parade Entries'!Z53,0)</f>
        <v>0</v>
      </c>
      <c r="AA48" s="297">
        <f>IF('Parade Entries'!$E53="Political",'Parade Entries'!AA53,0)</f>
        <v>0</v>
      </c>
      <c r="AB48" s="156" t="str">
        <f>IF('Parade Entries'!$E53="Political",'Parade Entries'!AB53,0)</f>
        <v>Jim Allmon</v>
      </c>
      <c r="AC48" s="156" t="str">
        <f>IF('Parade Entries'!$E53="Political",'Parade Entries'!AC53,0)</f>
        <v>New Site</v>
      </c>
      <c r="AD48" s="156">
        <f>IF('Parade Entries'!$E53="Political",'Parade Entries'!AD53,0)</f>
        <v>0</v>
      </c>
    </row>
    <row r="49" spans="2:30" ht="18" x14ac:dyDescent="0.25">
      <c r="B49" s="156">
        <f>IF('Parade Entries'!$E54="Political",'Parade Entries'!B54,0)</f>
        <v>0</v>
      </c>
      <c r="C49" s="250">
        <f>IF('Parade Entries'!$E54="Political",'Parade Entries'!C54,0)</f>
        <v>0</v>
      </c>
      <c r="D49" s="293">
        <f>IF('Parade Entries'!$E54="Political",'Parade Entries'!D54,0)</f>
        <v>0</v>
      </c>
      <c r="E49" s="156">
        <f>IF('Parade Entries'!$E54="Political",'Parade Entries'!E54,0)</f>
        <v>0</v>
      </c>
      <c r="F49" s="156">
        <f>IF('Parade Entries'!$E54="Political",'Parade Entries'!F54,0)</f>
        <v>0</v>
      </c>
      <c r="G49" s="156">
        <f>IF('Parade Entries'!$E54="Political",'Parade Entries'!G54,0)</f>
        <v>0</v>
      </c>
      <c r="H49" s="156">
        <f>IF('Parade Entries'!$E54="Political",'Parade Entries'!H54,0)</f>
        <v>0</v>
      </c>
      <c r="I49" s="292">
        <f>IF('Parade Entries'!$E54="Political",'Parade Entries'!I54,0)</f>
        <v>0</v>
      </c>
      <c r="J49" s="156">
        <f>IF('Parade Entries'!$E54="Political",'Parade Entries'!J54,0)</f>
        <v>0</v>
      </c>
      <c r="K49" s="156">
        <f>IF('Parade Entries'!$E54="Political",'Parade Entries'!K54,0)</f>
        <v>0</v>
      </c>
      <c r="L49" s="156">
        <f>IF('Parade Entries'!$E54="Political",'Parade Entries'!L54,0)</f>
        <v>0</v>
      </c>
      <c r="M49" s="156">
        <f>IF('Parade Entries'!$E54="Political",'Parade Entries'!M54,0)</f>
        <v>0</v>
      </c>
      <c r="N49" s="156">
        <f>IF('Parade Entries'!$E54="Political",'Parade Entries'!N54,0)</f>
        <v>0</v>
      </c>
      <c r="O49" s="156">
        <f>IF('Parade Entries'!$E54="Political",'Parade Entries'!O54,0)</f>
        <v>0</v>
      </c>
      <c r="P49" s="156">
        <f>IF('Parade Entries'!$E54="Political",'Parade Entries'!P54,0)</f>
        <v>0</v>
      </c>
      <c r="Q49" s="156">
        <f>IF('Parade Entries'!$E54="Political",'Parade Entries'!Q54,0)</f>
        <v>0</v>
      </c>
      <c r="R49" s="156">
        <f>IF('Parade Entries'!$E54="Political",'Parade Entries'!R54,0)</f>
        <v>0</v>
      </c>
      <c r="S49" s="296">
        <f>IF('Parade Entries'!$E54="Political",'Parade Entries'!S54,0)</f>
        <v>0</v>
      </c>
      <c r="T49" s="296">
        <f>IF('Parade Entries'!$E54="Political",'Parade Entries'!U54,0)</f>
        <v>0</v>
      </c>
      <c r="U49" s="296">
        <f>IF('Parade Entries'!$E54="Political",'Parade Entries'!V54,0)</f>
        <v>0</v>
      </c>
      <c r="V49" s="296">
        <f>IF('Parade Entries'!$E54="Political",'Parade Entries'!T54,0)</f>
        <v>0</v>
      </c>
      <c r="W49" s="297">
        <f>IF('Parade Entries'!$E54="Political",'Parade Entries'!W54,0)</f>
        <v>0</v>
      </c>
      <c r="X49" s="296">
        <f>IF('Parade Entries'!$E54="Political",'Parade Entries'!X54,0)</f>
        <v>0</v>
      </c>
      <c r="Y49" s="297">
        <f>IF('Parade Entries'!$E54="Political",'Parade Entries'!Y54,0)</f>
        <v>0</v>
      </c>
      <c r="Z49" s="296">
        <f>IF('Parade Entries'!$E54="Political",'Parade Entries'!Z54,0)</f>
        <v>0</v>
      </c>
      <c r="AA49" s="297">
        <f>IF('Parade Entries'!$E54="Political",'Parade Entries'!AA54,0)</f>
        <v>0</v>
      </c>
      <c r="AB49" s="156">
        <f>IF('Parade Entries'!$E54="Political",'Parade Entries'!AB54,0)</f>
        <v>0</v>
      </c>
      <c r="AC49" s="156">
        <f>IF('Parade Entries'!$E54="Political",'Parade Entries'!AC54,0)</f>
        <v>0</v>
      </c>
      <c r="AD49" s="156">
        <f>IF('Parade Entries'!$E54="Political",'Parade Entries'!AD54,0)</f>
        <v>0</v>
      </c>
    </row>
    <row r="50" spans="2:30" ht="18" x14ac:dyDescent="0.25">
      <c r="B50" s="156">
        <f>IF('Parade Entries'!$E55="Political",'Parade Entries'!B55,0)</f>
        <v>0</v>
      </c>
      <c r="C50" s="250">
        <f>IF('Parade Entries'!$E55="Political",'Parade Entries'!C55,0)</f>
        <v>0</v>
      </c>
      <c r="D50" s="293">
        <f>IF('Parade Entries'!$E55="Political",'Parade Entries'!D55,0)</f>
        <v>0</v>
      </c>
      <c r="E50" s="156">
        <f>IF('Parade Entries'!$E55="Political",'Parade Entries'!E55,0)</f>
        <v>0</v>
      </c>
      <c r="F50" s="156">
        <f>IF('Parade Entries'!$E55="Political",'Parade Entries'!F55,0)</f>
        <v>0</v>
      </c>
      <c r="G50" s="156">
        <f>IF('Parade Entries'!$E55="Political",'Parade Entries'!G55,0)</f>
        <v>0</v>
      </c>
      <c r="H50" s="156">
        <f>IF('Parade Entries'!$E55="Political",'Parade Entries'!H55,0)</f>
        <v>0</v>
      </c>
      <c r="I50" s="292">
        <f>IF('Parade Entries'!$E55="Political",'Parade Entries'!I55,0)</f>
        <v>0</v>
      </c>
      <c r="J50" s="156">
        <f>IF('Parade Entries'!$E55="Political",'Parade Entries'!J55,0)</f>
        <v>0</v>
      </c>
      <c r="K50" s="156">
        <f>IF('Parade Entries'!$E55="Political",'Parade Entries'!K55,0)</f>
        <v>0</v>
      </c>
      <c r="L50" s="156">
        <f>IF('Parade Entries'!$E55="Political",'Parade Entries'!L55,0)</f>
        <v>0</v>
      </c>
      <c r="M50" s="156">
        <f>IF('Parade Entries'!$E55="Political",'Parade Entries'!M55,0)</f>
        <v>0</v>
      </c>
      <c r="N50" s="156">
        <f>IF('Parade Entries'!$E55="Political",'Parade Entries'!N55,0)</f>
        <v>0</v>
      </c>
      <c r="O50" s="156">
        <f>IF('Parade Entries'!$E55="Political",'Parade Entries'!O55,0)</f>
        <v>0</v>
      </c>
      <c r="P50" s="156">
        <f>IF('Parade Entries'!$E55="Political",'Parade Entries'!P55,0)</f>
        <v>0</v>
      </c>
      <c r="Q50" s="156">
        <f>IF('Parade Entries'!$E55="Political",'Parade Entries'!Q55,0)</f>
        <v>0</v>
      </c>
      <c r="R50" s="156">
        <f>IF('Parade Entries'!$E55="Political",'Parade Entries'!R55,0)</f>
        <v>0</v>
      </c>
      <c r="S50" s="296">
        <f>IF('Parade Entries'!$E55="Political",'Parade Entries'!S55,0)</f>
        <v>0</v>
      </c>
      <c r="T50" s="296">
        <f>IF('Parade Entries'!$E55="Political",'Parade Entries'!U55,0)</f>
        <v>0</v>
      </c>
      <c r="U50" s="296">
        <f>IF('Parade Entries'!$E55="Political",'Parade Entries'!V55,0)</f>
        <v>0</v>
      </c>
      <c r="V50" s="296">
        <f>IF('Parade Entries'!$E55="Political",'Parade Entries'!T55,0)</f>
        <v>0</v>
      </c>
      <c r="W50" s="297">
        <f>IF('Parade Entries'!$E55="Political",'Parade Entries'!W55,0)</f>
        <v>0</v>
      </c>
      <c r="X50" s="296">
        <f>IF('Parade Entries'!$E55="Political",'Parade Entries'!X55,0)</f>
        <v>0</v>
      </c>
      <c r="Y50" s="297">
        <f>IF('Parade Entries'!$E55="Political",'Parade Entries'!Y55,0)</f>
        <v>0</v>
      </c>
      <c r="Z50" s="296">
        <f>IF('Parade Entries'!$E55="Political",'Parade Entries'!Z55,0)</f>
        <v>0</v>
      </c>
      <c r="AA50" s="297">
        <f>IF('Parade Entries'!$E55="Political",'Parade Entries'!AA55,0)</f>
        <v>0</v>
      </c>
      <c r="AB50" s="156">
        <f>IF('Parade Entries'!$E55="Political",'Parade Entries'!AB55,0)</f>
        <v>0</v>
      </c>
      <c r="AC50" s="156">
        <f>IF('Parade Entries'!$E55="Political",'Parade Entries'!AC55,0)</f>
        <v>0</v>
      </c>
      <c r="AD50" s="156">
        <f>IF('Parade Entries'!$E55="Political",'Parade Entries'!AD55,0)</f>
        <v>0</v>
      </c>
    </row>
    <row r="51" spans="2:30" ht="18" x14ac:dyDescent="0.25">
      <c r="B51" s="156">
        <f>IF('Parade Entries'!$E56="Political",'Parade Entries'!B56,0)</f>
        <v>0</v>
      </c>
      <c r="C51" s="250">
        <f>IF('Parade Entries'!$E56="Political",'Parade Entries'!C56,0)</f>
        <v>0</v>
      </c>
      <c r="D51" s="293">
        <f>IF('Parade Entries'!$E56="Political",'Parade Entries'!D56,0)</f>
        <v>0</v>
      </c>
      <c r="E51" s="156">
        <f>IF('Parade Entries'!$E56="Political",'Parade Entries'!E56,0)</f>
        <v>0</v>
      </c>
      <c r="F51" s="156">
        <f>IF('Parade Entries'!$E56="Political",'Parade Entries'!F56,0)</f>
        <v>0</v>
      </c>
      <c r="G51" s="156">
        <f>IF('Parade Entries'!$E56="Political",'Parade Entries'!G56,0)</f>
        <v>0</v>
      </c>
      <c r="H51" s="156">
        <f>IF('Parade Entries'!$E56="Political",'Parade Entries'!H56,0)</f>
        <v>0</v>
      </c>
      <c r="I51" s="292">
        <f>IF('Parade Entries'!$E56="Political",'Parade Entries'!I56,0)</f>
        <v>0</v>
      </c>
      <c r="J51" s="156">
        <f>IF('Parade Entries'!$E56="Political",'Parade Entries'!J56,0)</f>
        <v>0</v>
      </c>
      <c r="K51" s="156">
        <f>IF('Parade Entries'!$E56="Political",'Parade Entries'!K56,0)</f>
        <v>0</v>
      </c>
      <c r="L51" s="156">
        <f>IF('Parade Entries'!$E56="Political",'Parade Entries'!L56,0)</f>
        <v>0</v>
      </c>
      <c r="M51" s="156">
        <f>IF('Parade Entries'!$E56="Political",'Parade Entries'!M56,0)</f>
        <v>0</v>
      </c>
      <c r="N51" s="156">
        <f>IF('Parade Entries'!$E56="Political",'Parade Entries'!N56,0)</f>
        <v>0</v>
      </c>
      <c r="O51" s="156">
        <f>IF('Parade Entries'!$E56="Political",'Parade Entries'!O56,0)</f>
        <v>0</v>
      </c>
      <c r="P51" s="156">
        <f>IF('Parade Entries'!$E56="Political",'Parade Entries'!P56,0)</f>
        <v>0</v>
      </c>
      <c r="Q51" s="156">
        <f>IF('Parade Entries'!$E56="Political",'Parade Entries'!Q56,0)</f>
        <v>0</v>
      </c>
      <c r="R51" s="156">
        <f>IF('Parade Entries'!$E56="Political",'Parade Entries'!R56,0)</f>
        <v>0</v>
      </c>
      <c r="S51" s="296">
        <f>IF('Parade Entries'!$E56="Political",'Parade Entries'!S56,0)</f>
        <v>0</v>
      </c>
      <c r="T51" s="296">
        <f>IF('Parade Entries'!$E56="Political",'Parade Entries'!U56,0)</f>
        <v>0</v>
      </c>
      <c r="U51" s="296">
        <f>IF('Parade Entries'!$E56="Political",'Parade Entries'!V56,0)</f>
        <v>0</v>
      </c>
      <c r="V51" s="296">
        <f>IF('Parade Entries'!$E56="Political",'Parade Entries'!T56,0)</f>
        <v>0</v>
      </c>
      <c r="W51" s="297">
        <f>IF('Parade Entries'!$E56="Political",'Parade Entries'!W56,0)</f>
        <v>0</v>
      </c>
      <c r="X51" s="296">
        <f>IF('Parade Entries'!$E56="Political",'Parade Entries'!X56,0)</f>
        <v>0</v>
      </c>
      <c r="Y51" s="297">
        <f>IF('Parade Entries'!$E56="Political",'Parade Entries'!Y56,0)</f>
        <v>0</v>
      </c>
      <c r="Z51" s="296">
        <f>IF('Parade Entries'!$E56="Political",'Parade Entries'!Z56,0)</f>
        <v>0</v>
      </c>
      <c r="AA51" s="297">
        <f>IF('Parade Entries'!$E56="Political",'Parade Entries'!AA56,0)</f>
        <v>0</v>
      </c>
      <c r="AB51" s="156">
        <f>IF('Parade Entries'!$E56="Political",'Parade Entries'!AB56,0)</f>
        <v>0</v>
      </c>
      <c r="AC51" s="156">
        <f>IF('Parade Entries'!$E56="Political",'Parade Entries'!AC56,0)</f>
        <v>0</v>
      </c>
      <c r="AD51" s="156">
        <f>IF('Parade Entries'!$E56="Political",'Parade Entries'!AD56,0)</f>
        <v>0</v>
      </c>
    </row>
    <row r="52" spans="2:30" ht="18" x14ac:dyDescent="0.25">
      <c r="B52" s="156" t="str">
        <f>IF('Parade Entries'!$E57="Political",'Parade Entries'!B57,0)</f>
        <v>Don Gray - Sangamon County Clerk</v>
      </c>
      <c r="C52" s="250">
        <f>IF('Parade Entries'!$E57="Political",'Parade Entries'!C57,0)</f>
        <v>46049</v>
      </c>
      <c r="D52" s="293" t="str">
        <f>IF('Parade Entries'!$E57="Political",'Parade Entries'!D57,0)</f>
        <v>Paid</v>
      </c>
      <c r="E52" s="156" t="str">
        <f>IF('Parade Entries'!$E57="Political",'Parade Entries'!E57,0)</f>
        <v>Political</v>
      </c>
      <c r="F52" s="156" t="str">
        <f>IF('Parade Entries'!$E57="Political",'Parade Entries'!F57,0)</f>
        <v>Don</v>
      </c>
      <c r="G52" s="156" t="str">
        <f>IF('Parade Entries'!$E57="Political",'Parade Entries'!G57,0)</f>
        <v>Gray</v>
      </c>
      <c r="H52" s="156" t="str">
        <f>IF('Parade Entries'!$E57="Political",'Parade Entries'!H57,0)</f>
        <v>dongray2@icloud.com</v>
      </c>
      <c r="I52" s="292">
        <f>IF('Parade Entries'!$E57="Political",'Parade Entries'!I57,0)</f>
        <v>2173066424</v>
      </c>
      <c r="J52" s="156" t="str">
        <f>IF('Parade Entries'!$E57="Political",'Parade Entries'!J57,0)</f>
        <v>County Clerk Don Gray reminds voters that St. Patrick’s Day, March 17th is the Illinois Primary Election. Get out and vote!</v>
      </c>
      <c r="K52" s="156">
        <f>IF('Parade Entries'!$E57="Political",'Parade Entries'!K57,0)</f>
        <v>15</v>
      </c>
      <c r="L52" s="156">
        <f>IF('Parade Entries'!$E57="Political",'Parade Entries'!L57,0)</f>
        <v>0</v>
      </c>
      <c r="M52" s="156" t="str">
        <f>IF('Parade Entries'!$E57="Political",'Parade Entries'!M57,0)</f>
        <v>No</v>
      </c>
      <c r="N52" s="156" t="str">
        <f>IF('Parade Entries'!$E57="Political",'Parade Entries'!N57,0)</f>
        <v>No</v>
      </c>
      <c r="O52" s="156">
        <f>IF('Parade Entries'!$E57="Political",'Parade Entries'!O57,0)</f>
        <v>1</v>
      </c>
      <c r="P52" s="156">
        <f>IF('Parade Entries'!$E57="Political",'Parade Entries'!P57,0)</f>
        <v>0</v>
      </c>
      <c r="Q52" s="156" t="str">
        <f>IF('Parade Entries'!$E57="Political",'Parade Entries'!Q57,0)</f>
        <v>t. Patrick’s themed float with Shamrocks, Pot of Bold, and Lepercon Hat and rainbow</v>
      </c>
      <c r="R52" s="156" t="str">
        <f>IF('Parade Entries'!$E57="Political",'Parade Entries'!R57,0)</f>
        <v>Online - Stripe</v>
      </c>
      <c r="S52" s="296">
        <f>IF('Parade Entries'!$E57="Political",'Parade Entries'!S57,0)</f>
        <v>350</v>
      </c>
      <c r="T52" s="296">
        <f>IF('Parade Entries'!$E57="Political",'Parade Entries'!U57,0)</f>
        <v>341</v>
      </c>
      <c r="U52" s="296">
        <f>IF('Parade Entries'!$E57="Political",'Parade Entries'!V57,0)</f>
        <v>0</v>
      </c>
      <c r="V52" s="296">
        <f>IF('Parade Entries'!$E57="Political",'Parade Entries'!T57,0)</f>
        <v>0</v>
      </c>
      <c r="W52" s="297" t="str">
        <f>IF('Parade Entries'!$E57="Political",'Parade Entries'!W57,0)</f>
        <v/>
      </c>
      <c r="X52" s="296">
        <f>IF('Parade Entries'!$E57="Political",'Parade Entries'!X57,0)</f>
        <v>9</v>
      </c>
      <c r="Y52" s="297">
        <f>IF('Parade Entries'!$E57="Political",'Parade Entries'!Y57,0)</f>
        <v>2.5714285714285714E-2</v>
      </c>
      <c r="Z52" s="296">
        <f>IF('Parade Entries'!$E57="Political",'Parade Entries'!Z57,0)</f>
        <v>9</v>
      </c>
      <c r="AA52" s="297">
        <f>IF('Parade Entries'!$E57="Political",'Parade Entries'!AA57,0)</f>
        <v>2.5714285714285714E-2</v>
      </c>
      <c r="AB52" s="156" t="str">
        <f>IF('Parade Entries'!$E57="Political",'Parade Entries'!AB57,0)</f>
        <v>Don Gray</v>
      </c>
      <c r="AC52" s="156" t="str">
        <f>IF('Parade Entries'!$E57="Political",'Parade Entries'!AC57,0)</f>
        <v>New Site</v>
      </c>
      <c r="AD52" s="156" t="str">
        <f>IF('Parade Entries'!$E57="Political",'Parade Entries'!AD57,0)</f>
        <v/>
      </c>
    </row>
    <row r="53" spans="2:30" ht="18" x14ac:dyDescent="0.25">
      <c r="B53" s="156">
        <f>IF('Parade Entries'!$E58="Political",'Parade Entries'!B58,0)</f>
        <v>0</v>
      </c>
      <c r="C53" s="250">
        <f>IF('Parade Entries'!$E58="Political",'Parade Entries'!C58,0)</f>
        <v>0</v>
      </c>
      <c r="D53" s="293">
        <f>IF('Parade Entries'!$E58="Political",'Parade Entries'!D58,0)</f>
        <v>0</v>
      </c>
      <c r="E53" s="156">
        <f>IF('Parade Entries'!$E58="Political",'Parade Entries'!E58,0)</f>
        <v>0</v>
      </c>
      <c r="F53" s="156">
        <f>IF('Parade Entries'!$E58="Political",'Parade Entries'!F58,0)</f>
        <v>0</v>
      </c>
      <c r="G53" s="156">
        <f>IF('Parade Entries'!$E58="Political",'Parade Entries'!G58,0)</f>
        <v>0</v>
      </c>
      <c r="H53" s="156">
        <f>IF('Parade Entries'!$E58="Political",'Parade Entries'!H58,0)</f>
        <v>0</v>
      </c>
      <c r="I53" s="292">
        <f>IF('Parade Entries'!$E58="Political",'Parade Entries'!I58,0)</f>
        <v>0</v>
      </c>
      <c r="J53" s="156">
        <f>IF('Parade Entries'!$E58="Political",'Parade Entries'!J58,0)</f>
        <v>0</v>
      </c>
      <c r="K53" s="156">
        <f>IF('Parade Entries'!$E58="Political",'Parade Entries'!K58,0)</f>
        <v>0</v>
      </c>
      <c r="L53" s="156">
        <f>IF('Parade Entries'!$E58="Political",'Parade Entries'!L58,0)</f>
        <v>0</v>
      </c>
      <c r="M53" s="156">
        <f>IF('Parade Entries'!$E58="Political",'Parade Entries'!M58,0)</f>
        <v>0</v>
      </c>
      <c r="N53" s="156">
        <f>IF('Parade Entries'!$E58="Political",'Parade Entries'!N58,0)</f>
        <v>0</v>
      </c>
      <c r="O53" s="156">
        <f>IF('Parade Entries'!$E58="Political",'Parade Entries'!O58,0)</f>
        <v>0</v>
      </c>
      <c r="P53" s="156">
        <f>IF('Parade Entries'!$E58="Political",'Parade Entries'!P58,0)</f>
        <v>0</v>
      </c>
      <c r="Q53" s="156">
        <f>IF('Parade Entries'!$E58="Political",'Parade Entries'!Q58,0)</f>
        <v>0</v>
      </c>
      <c r="R53" s="156">
        <f>IF('Parade Entries'!$E58="Political",'Parade Entries'!R58,0)</f>
        <v>0</v>
      </c>
      <c r="S53" s="296">
        <f>IF('Parade Entries'!$E58="Political",'Parade Entries'!S58,0)</f>
        <v>0</v>
      </c>
      <c r="T53" s="296">
        <f>IF('Parade Entries'!$E58="Political",'Parade Entries'!U58,0)</f>
        <v>0</v>
      </c>
      <c r="U53" s="296">
        <f>IF('Parade Entries'!$E58="Political",'Parade Entries'!V58,0)</f>
        <v>0</v>
      </c>
      <c r="V53" s="296">
        <f>IF('Parade Entries'!$E58="Political",'Parade Entries'!T58,0)</f>
        <v>0</v>
      </c>
      <c r="W53" s="297">
        <f>IF('Parade Entries'!$E58="Political",'Parade Entries'!W58,0)</f>
        <v>0</v>
      </c>
      <c r="X53" s="296">
        <f>IF('Parade Entries'!$E58="Political",'Parade Entries'!X58,0)</f>
        <v>0</v>
      </c>
      <c r="Y53" s="297">
        <f>IF('Parade Entries'!$E58="Political",'Parade Entries'!Y58,0)</f>
        <v>0</v>
      </c>
      <c r="Z53" s="296">
        <f>IF('Parade Entries'!$E58="Political",'Parade Entries'!Z58,0)</f>
        <v>0</v>
      </c>
      <c r="AA53" s="297">
        <f>IF('Parade Entries'!$E58="Political",'Parade Entries'!AA58,0)</f>
        <v>0</v>
      </c>
      <c r="AB53" s="156">
        <f>IF('Parade Entries'!$E58="Political",'Parade Entries'!AB58,0)</f>
        <v>0</v>
      </c>
      <c r="AC53" s="156">
        <f>IF('Parade Entries'!$E58="Political",'Parade Entries'!AC58,0)</f>
        <v>0</v>
      </c>
      <c r="AD53" s="156">
        <f>IF('Parade Entries'!$E58="Political",'Parade Entries'!AD58,0)</f>
        <v>0</v>
      </c>
    </row>
    <row r="54" spans="2:30" ht="18" x14ac:dyDescent="0.25">
      <c r="B54" s="156">
        <f>IF('Parade Entries'!$E59="Political",'Parade Entries'!B59,0)</f>
        <v>0</v>
      </c>
      <c r="C54" s="250">
        <f>IF('Parade Entries'!$E59="Political",'Parade Entries'!C59,0)</f>
        <v>0</v>
      </c>
      <c r="D54" s="293">
        <f>IF('Parade Entries'!$E59="Political",'Parade Entries'!D59,0)</f>
        <v>0</v>
      </c>
      <c r="E54" s="156">
        <f>IF('Parade Entries'!$E59="Political",'Parade Entries'!E59,0)</f>
        <v>0</v>
      </c>
      <c r="F54" s="156">
        <f>IF('Parade Entries'!$E59="Political",'Parade Entries'!F59,0)</f>
        <v>0</v>
      </c>
      <c r="G54" s="156">
        <f>IF('Parade Entries'!$E59="Political",'Parade Entries'!G59,0)</f>
        <v>0</v>
      </c>
      <c r="H54" s="156">
        <f>IF('Parade Entries'!$E59="Political",'Parade Entries'!H59,0)</f>
        <v>0</v>
      </c>
      <c r="I54" s="292">
        <f>IF('Parade Entries'!$E59="Political",'Parade Entries'!I59,0)</f>
        <v>0</v>
      </c>
      <c r="J54" s="156">
        <f>IF('Parade Entries'!$E59="Political",'Parade Entries'!J59,0)</f>
        <v>0</v>
      </c>
      <c r="K54" s="156">
        <f>IF('Parade Entries'!$E59="Political",'Parade Entries'!K59,0)</f>
        <v>0</v>
      </c>
      <c r="L54" s="156">
        <f>IF('Parade Entries'!$E59="Political",'Parade Entries'!L59,0)</f>
        <v>0</v>
      </c>
      <c r="M54" s="156">
        <f>IF('Parade Entries'!$E59="Political",'Parade Entries'!M59,0)</f>
        <v>0</v>
      </c>
      <c r="N54" s="156">
        <f>IF('Parade Entries'!$E59="Political",'Parade Entries'!N59,0)</f>
        <v>0</v>
      </c>
      <c r="O54" s="156">
        <f>IF('Parade Entries'!$E59="Political",'Parade Entries'!O59,0)</f>
        <v>0</v>
      </c>
      <c r="P54" s="156">
        <f>IF('Parade Entries'!$E59="Political",'Parade Entries'!P59,0)</f>
        <v>0</v>
      </c>
      <c r="Q54" s="156">
        <f>IF('Parade Entries'!$E59="Political",'Parade Entries'!Q59,0)</f>
        <v>0</v>
      </c>
      <c r="R54" s="156">
        <f>IF('Parade Entries'!$E59="Political",'Parade Entries'!R59,0)</f>
        <v>0</v>
      </c>
      <c r="S54" s="296">
        <f>IF('Parade Entries'!$E59="Political",'Parade Entries'!S59,0)</f>
        <v>0</v>
      </c>
      <c r="T54" s="296">
        <f>IF('Parade Entries'!$E59="Political",'Parade Entries'!U59,0)</f>
        <v>0</v>
      </c>
      <c r="U54" s="296">
        <f>IF('Parade Entries'!$E59="Political",'Parade Entries'!V59,0)</f>
        <v>0</v>
      </c>
      <c r="V54" s="296">
        <f>IF('Parade Entries'!$E59="Political",'Parade Entries'!T59,0)</f>
        <v>0</v>
      </c>
      <c r="W54" s="297">
        <f>IF('Parade Entries'!$E59="Political",'Parade Entries'!W59,0)</f>
        <v>0</v>
      </c>
      <c r="X54" s="296">
        <f>IF('Parade Entries'!$E59="Political",'Parade Entries'!X59,0)</f>
        <v>0</v>
      </c>
      <c r="Y54" s="297">
        <f>IF('Parade Entries'!$E59="Political",'Parade Entries'!Y59,0)</f>
        <v>0</v>
      </c>
      <c r="Z54" s="296">
        <f>IF('Parade Entries'!$E59="Political",'Parade Entries'!Z59,0)</f>
        <v>0</v>
      </c>
      <c r="AA54" s="297">
        <f>IF('Parade Entries'!$E59="Political",'Parade Entries'!AA59,0)</f>
        <v>0</v>
      </c>
      <c r="AB54" s="156">
        <f>IF('Parade Entries'!$E59="Political",'Parade Entries'!AB59,0)</f>
        <v>0</v>
      </c>
      <c r="AC54" s="156">
        <f>IF('Parade Entries'!$E59="Political",'Parade Entries'!AC59,0)</f>
        <v>0</v>
      </c>
      <c r="AD54" s="156">
        <f>IF('Parade Entries'!$E59="Political",'Parade Entries'!AD59,0)</f>
        <v>0</v>
      </c>
    </row>
    <row r="55" spans="2:30" ht="18" x14ac:dyDescent="0.25">
      <c r="B55" s="156">
        <f>IF('Parade Entries'!$E60="Political",'Parade Entries'!B60,0)</f>
        <v>0</v>
      </c>
      <c r="C55" s="250">
        <f>IF('Parade Entries'!$E60="Political",'Parade Entries'!C60,0)</f>
        <v>0</v>
      </c>
      <c r="D55" s="293">
        <f>IF('Parade Entries'!$E60="Political",'Parade Entries'!D60,0)</f>
        <v>0</v>
      </c>
      <c r="E55" s="156">
        <f>IF('Parade Entries'!$E60="Political",'Parade Entries'!E60,0)</f>
        <v>0</v>
      </c>
      <c r="F55" s="156">
        <f>IF('Parade Entries'!$E60="Political",'Parade Entries'!F60,0)</f>
        <v>0</v>
      </c>
      <c r="G55" s="156">
        <f>IF('Parade Entries'!$E60="Political",'Parade Entries'!G60,0)</f>
        <v>0</v>
      </c>
      <c r="H55" s="156">
        <f>IF('Parade Entries'!$E60="Political",'Parade Entries'!H60,0)</f>
        <v>0</v>
      </c>
      <c r="I55" s="292">
        <f>IF('Parade Entries'!$E60="Political",'Parade Entries'!I60,0)</f>
        <v>0</v>
      </c>
      <c r="J55" s="156">
        <f>IF('Parade Entries'!$E60="Political",'Parade Entries'!J60,0)</f>
        <v>0</v>
      </c>
      <c r="K55" s="156">
        <f>IF('Parade Entries'!$E60="Political",'Parade Entries'!K60,0)</f>
        <v>0</v>
      </c>
      <c r="L55" s="156">
        <f>IF('Parade Entries'!$E60="Political",'Parade Entries'!L60,0)</f>
        <v>0</v>
      </c>
      <c r="M55" s="156">
        <f>IF('Parade Entries'!$E60="Political",'Parade Entries'!M60,0)</f>
        <v>0</v>
      </c>
      <c r="N55" s="156">
        <f>IF('Parade Entries'!$E60="Political",'Parade Entries'!N60,0)</f>
        <v>0</v>
      </c>
      <c r="O55" s="156">
        <f>IF('Parade Entries'!$E60="Political",'Parade Entries'!O60,0)</f>
        <v>0</v>
      </c>
      <c r="P55" s="156">
        <f>IF('Parade Entries'!$E60="Political",'Parade Entries'!P60,0)</f>
        <v>0</v>
      </c>
      <c r="Q55" s="156">
        <f>IF('Parade Entries'!$E60="Political",'Parade Entries'!Q60,0)</f>
        <v>0</v>
      </c>
      <c r="R55" s="156">
        <f>IF('Parade Entries'!$E60="Political",'Parade Entries'!R60,0)</f>
        <v>0</v>
      </c>
      <c r="S55" s="296">
        <f>IF('Parade Entries'!$E60="Political",'Parade Entries'!S60,0)</f>
        <v>0</v>
      </c>
      <c r="T55" s="296">
        <f>IF('Parade Entries'!$E60="Political",'Parade Entries'!U60,0)</f>
        <v>0</v>
      </c>
      <c r="U55" s="296">
        <f>IF('Parade Entries'!$E60="Political",'Parade Entries'!V60,0)</f>
        <v>0</v>
      </c>
      <c r="V55" s="296">
        <f>IF('Parade Entries'!$E60="Political",'Parade Entries'!T60,0)</f>
        <v>0</v>
      </c>
      <c r="W55" s="297">
        <f>IF('Parade Entries'!$E60="Political",'Parade Entries'!W60,0)</f>
        <v>0</v>
      </c>
      <c r="X55" s="296">
        <f>IF('Parade Entries'!$E60="Political",'Parade Entries'!X60,0)</f>
        <v>0</v>
      </c>
      <c r="Y55" s="297">
        <f>IF('Parade Entries'!$E60="Political",'Parade Entries'!Y60,0)</f>
        <v>0</v>
      </c>
      <c r="Z55" s="296">
        <f>IF('Parade Entries'!$E60="Political",'Parade Entries'!Z60,0)</f>
        <v>0</v>
      </c>
      <c r="AA55" s="297">
        <f>IF('Parade Entries'!$E60="Political",'Parade Entries'!AA60,0)</f>
        <v>0</v>
      </c>
      <c r="AB55" s="156">
        <f>IF('Parade Entries'!$E60="Political",'Parade Entries'!AB60,0)</f>
        <v>0</v>
      </c>
      <c r="AC55" s="156">
        <f>IF('Parade Entries'!$E60="Political",'Parade Entries'!AC60,0)</f>
        <v>0</v>
      </c>
      <c r="AD55" s="156">
        <f>IF('Parade Entries'!$E60="Political",'Parade Entries'!AD60,0)</f>
        <v>0</v>
      </c>
    </row>
    <row r="56" spans="2:30" ht="18" x14ac:dyDescent="0.25">
      <c r="B56" s="156">
        <f>IF('Parade Entries'!$E61="Political",'Parade Entries'!B61,0)</f>
        <v>0</v>
      </c>
      <c r="C56" s="250">
        <f>IF('Parade Entries'!$E61="Political",'Parade Entries'!C61,0)</f>
        <v>0</v>
      </c>
      <c r="D56" s="293">
        <f>IF('Parade Entries'!$E61="Political",'Parade Entries'!D61,0)</f>
        <v>0</v>
      </c>
      <c r="E56" s="156">
        <f>IF('Parade Entries'!$E61="Political",'Parade Entries'!E61,0)</f>
        <v>0</v>
      </c>
      <c r="F56" s="156">
        <f>IF('Parade Entries'!$E61="Political",'Parade Entries'!F61,0)</f>
        <v>0</v>
      </c>
      <c r="G56" s="156">
        <f>IF('Parade Entries'!$E61="Political",'Parade Entries'!G61,0)</f>
        <v>0</v>
      </c>
      <c r="H56" s="156">
        <f>IF('Parade Entries'!$E61="Political",'Parade Entries'!H61,0)</f>
        <v>0</v>
      </c>
      <c r="I56" s="292">
        <f>IF('Parade Entries'!$E61="Political",'Parade Entries'!I61,0)</f>
        <v>0</v>
      </c>
      <c r="J56" s="156">
        <f>IF('Parade Entries'!$E61="Political",'Parade Entries'!J61,0)</f>
        <v>0</v>
      </c>
      <c r="K56" s="156">
        <f>IF('Parade Entries'!$E61="Political",'Parade Entries'!K61,0)</f>
        <v>0</v>
      </c>
      <c r="L56" s="156">
        <f>IF('Parade Entries'!$E61="Political",'Parade Entries'!L61,0)</f>
        <v>0</v>
      </c>
      <c r="M56" s="156">
        <f>IF('Parade Entries'!$E61="Political",'Parade Entries'!M61,0)</f>
        <v>0</v>
      </c>
      <c r="N56" s="156">
        <f>IF('Parade Entries'!$E61="Political",'Parade Entries'!N61,0)</f>
        <v>0</v>
      </c>
      <c r="O56" s="156">
        <f>IF('Parade Entries'!$E61="Political",'Parade Entries'!O61,0)</f>
        <v>0</v>
      </c>
      <c r="P56" s="156">
        <f>IF('Parade Entries'!$E61="Political",'Parade Entries'!P61,0)</f>
        <v>0</v>
      </c>
      <c r="Q56" s="156">
        <f>IF('Parade Entries'!$E61="Political",'Parade Entries'!Q61,0)</f>
        <v>0</v>
      </c>
      <c r="R56" s="156">
        <f>IF('Parade Entries'!$E61="Political",'Parade Entries'!R61,0)</f>
        <v>0</v>
      </c>
      <c r="S56" s="296">
        <f>IF('Parade Entries'!$E61="Political",'Parade Entries'!S61,0)</f>
        <v>0</v>
      </c>
      <c r="T56" s="296">
        <f>IF('Parade Entries'!$E61="Political",'Parade Entries'!U61,0)</f>
        <v>0</v>
      </c>
      <c r="U56" s="296">
        <f>IF('Parade Entries'!$E61="Political",'Parade Entries'!V61,0)</f>
        <v>0</v>
      </c>
      <c r="V56" s="296">
        <f>IF('Parade Entries'!$E61="Political",'Parade Entries'!T61,0)</f>
        <v>0</v>
      </c>
      <c r="W56" s="297">
        <f>IF('Parade Entries'!$E61="Political",'Parade Entries'!W61,0)</f>
        <v>0</v>
      </c>
      <c r="X56" s="296">
        <f>IF('Parade Entries'!$E61="Political",'Parade Entries'!X61,0)</f>
        <v>0</v>
      </c>
      <c r="Y56" s="297">
        <f>IF('Parade Entries'!$E61="Political",'Parade Entries'!Y61,0)</f>
        <v>0</v>
      </c>
      <c r="Z56" s="296">
        <f>IF('Parade Entries'!$E61="Political",'Parade Entries'!Z61,0)</f>
        <v>0</v>
      </c>
      <c r="AA56" s="297">
        <f>IF('Parade Entries'!$E61="Political",'Parade Entries'!AA61,0)</f>
        <v>0</v>
      </c>
      <c r="AB56" s="156">
        <f>IF('Parade Entries'!$E61="Political",'Parade Entries'!AB61,0)</f>
        <v>0</v>
      </c>
      <c r="AC56" s="156">
        <f>IF('Parade Entries'!$E61="Political",'Parade Entries'!AC61,0)</f>
        <v>0</v>
      </c>
      <c r="AD56" s="156">
        <f>IF('Parade Entries'!$E61="Political",'Parade Entries'!AD61,0)</f>
        <v>0</v>
      </c>
    </row>
    <row r="57" spans="2:30" ht="18" x14ac:dyDescent="0.25">
      <c r="B57" s="156">
        <f>IF('Parade Entries'!$E62="Political",'Parade Entries'!B62,0)</f>
        <v>0</v>
      </c>
      <c r="C57" s="250">
        <f>IF('Parade Entries'!$E62="Political",'Parade Entries'!C62,0)</f>
        <v>0</v>
      </c>
      <c r="D57" s="293">
        <f>IF('Parade Entries'!$E62="Political",'Parade Entries'!#REF!,0)</f>
        <v>0</v>
      </c>
      <c r="E57" s="156">
        <f>IF('Parade Entries'!$E62="Political",'Parade Entries'!E62,0)</f>
        <v>0</v>
      </c>
      <c r="F57" s="156">
        <f>IF('Parade Entries'!$E62="Political",'Parade Entries'!F62,0)</f>
        <v>0</v>
      </c>
      <c r="G57" s="156">
        <f>IF('Parade Entries'!$E62="Political",'Parade Entries'!G62,0)</f>
        <v>0</v>
      </c>
      <c r="H57" s="156">
        <f>IF('Parade Entries'!$E62="Political",'Parade Entries'!H62,0)</f>
        <v>0</v>
      </c>
      <c r="I57" s="292">
        <f>IF('Parade Entries'!$E62="Political",'Parade Entries'!I62,0)</f>
        <v>0</v>
      </c>
      <c r="J57" s="156">
        <f>IF('Parade Entries'!$E62="Political",'Parade Entries'!J62,0)</f>
        <v>0</v>
      </c>
      <c r="K57" s="156">
        <f>IF('Parade Entries'!$E62="Political",'Parade Entries'!K62,0)</f>
        <v>0</v>
      </c>
      <c r="L57" s="156">
        <f>IF('Parade Entries'!$E62="Political",'Parade Entries'!L62,0)</f>
        <v>0</v>
      </c>
      <c r="M57" s="156">
        <f>IF('Parade Entries'!$E62="Political",'Parade Entries'!M62,0)</f>
        <v>0</v>
      </c>
      <c r="N57" s="156">
        <f>IF('Parade Entries'!$E62="Political",'Parade Entries'!N62,0)</f>
        <v>0</v>
      </c>
      <c r="O57" s="156">
        <f>IF('Parade Entries'!$E62="Political",'Parade Entries'!O62,0)</f>
        <v>0</v>
      </c>
      <c r="P57" s="156">
        <f>IF('Parade Entries'!$E62="Political",'Parade Entries'!P62,0)</f>
        <v>0</v>
      </c>
      <c r="Q57" s="156">
        <f>IF('Parade Entries'!$E62="Political",'Parade Entries'!Q62,0)</f>
        <v>0</v>
      </c>
      <c r="R57" s="156">
        <f>IF('Parade Entries'!$E62="Political",'Parade Entries'!R62,0)</f>
        <v>0</v>
      </c>
      <c r="S57" s="296">
        <f>IF('Parade Entries'!$E62="Political",'Parade Entries'!S62,0)</f>
        <v>0</v>
      </c>
      <c r="T57" s="296">
        <f>IF('Parade Entries'!$E62="Political",'Parade Entries'!U62,0)</f>
        <v>0</v>
      </c>
      <c r="U57" s="296">
        <f>IF('Parade Entries'!$E62="Political",'Parade Entries'!V62,0)</f>
        <v>0</v>
      </c>
      <c r="V57" s="296">
        <f>IF('Parade Entries'!$E62="Political",'Parade Entries'!T62,0)</f>
        <v>0</v>
      </c>
      <c r="W57" s="297">
        <f>IF('Parade Entries'!$E62="Political",'Parade Entries'!W62,0)</f>
        <v>0</v>
      </c>
      <c r="X57" s="296">
        <f>IF('Parade Entries'!$E62="Political",'Parade Entries'!X62,0)</f>
        <v>0</v>
      </c>
      <c r="Y57" s="297">
        <f>IF('Parade Entries'!$E62="Political",'Parade Entries'!Y62,0)</f>
        <v>0</v>
      </c>
      <c r="Z57" s="296">
        <f>IF('Parade Entries'!$E62="Political",'Parade Entries'!Z62,0)</f>
        <v>0</v>
      </c>
      <c r="AA57" s="297">
        <f>IF('Parade Entries'!$E62="Political",'Parade Entries'!AA62,0)</f>
        <v>0</v>
      </c>
      <c r="AB57" s="156">
        <f>IF('Parade Entries'!$E62="Political",'Parade Entries'!AB62,0)</f>
        <v>0</v>
      </c>
      <c r="AC57" s="156">
        <f>IF('Parade Entries'!$E62="Political",'Parade Entries'!AC62,0)</f>
        <v>0</v>
      </c>
      <c r="AD57" s="156">
        <f>IF('Parade Entries'!$E62="Political",'Parade Entries'!AD62,0)</f>
        <v>0</v>
      </c>
    </row>
    <row r="58" spans="2:30" ht="18" x14ac:dyDescent="0.25">
      <c r="B58" s="156">
        <f>IF('Parade Entries'!$E63="Political",'Parade Entries'!B63,0)</f>
        <v>0</v>
      </c>
      <c r="C58" s="250">
        <f>IF('Parade Entries'!$E63="Political",'Parade Entries'!C63,0)</f>
        <v>0</v>
      </c>
      <c r="D58" s="293">
        <f>IF('Parade Entries'!$E63="Political",'Parade Entries'!D62,0)</f>
        <v>0</v>
      </c>
      <c r="E58" s="156">
        <f>IF('Parade Entries'!$E63="Political",'Parade Entries'!E63,0)</f>
        <v>0</v>
      </c>
      <c r="F58" s="156">
        <f>IF('Parade Entries'!$E63="Political",'Parade Entries'!F63,0)</f>
        <v>0</v>
      </c>
      <c r="G58" s="156">
        <f>IF('Parade Entries'!$E63="Political",'Parade Entries'!G63,0)</f>
        <v>0</v>
      </c>
      <c r="H58" s="156">
        <f>IF('Parade Entries'!$E63="Political",'Parade Entries'!H63,0)</f>
        <v>0</v>
      </c>
      <c r="I58" s="292">
        <f>IF('Parade Entries'!$E63="Political",'Parade Entries'!I63,0)</f>
        <v>0</v>
      </c>
      <c r="J58" s="156">
        <f>IF('Parade Entries'!$E63="Political",'Parade Entries'!J63,0)</f>
        <v>0</v>
      </c>
      <c r="K58" s="156">
        <f>IF('Parade Entries'!$E63="Political",'Parade Entries'!K63,0)</f>
        <v>0</v>
      </c>
      <c r="L58" s="156">
        <f>IF('Parade Entries'!$E63="Political",'Parade Entries'!L63,0)</f>
        <v>0</v>
      </c>
      <c r="M58" s="156">
        <f>IF('Parade Entries'!$E63="Political",'Parade Entries'!M63,0)</f>
        <v>0</v>
      </c>
      <c r="N58" s="156">
        <f>IF('Parade Entries'!$E63="Political",'Parade Entries'!N63,0)</f>
        <v>0</v>
      </c>
      <c r="O58" s="156">
        <f>IF('Parade Entries'!$E63="Political",'Parade Entries'!O63,0)</f>
        <v>0</v>
      </c>
      <c r="P58" s="156">
        <f>IF('Parade Entries'!$E63="Political",'Parade Entries'!P63,0)</f>
        <v>0</v>
      </c>
      <c r="Q58" s="156">
        <f>IF('Parade Entries'!$E63="Political",'Parade Entries'!Q63,0)</f>
        <v>0</v>
      </c>
      <c r="R58" s="156">
        <f>IF('Parade Entries'!$E63="Political",'Parade Entries'!R63,0)</f>
        <v>0</v>
      </c>
      <c r="S58" s="296">
        <f>IF('Parade Entries'!$E63="Political",'Parade Entries'!S63,0)</f>
        <v>0</v>
      </c>
      <c r="T58" s="296">
        <f>IF('Parade Entries'!$E63="Political",'Parade Entries'!U63,0)</f>
        <v>0</v>
      </c>
      <c r="U58" s="296">
        <f>IF('Parade Entries'!$E63="Political",'Parade Entries'!V63,0)</f>
        <v>0</v>
      </c>
      <c r="V58" s="296">
        <f>IF('Parade Entries'!$E63="Political",'Parade Entries'!T63,0)</f>
        <v>0</v>
      </c>
      <c r="W58" s="297">
        <f>IF('Parade Entries'!$E63="Political",'Parade Entries'!W63,0)</f>
        <v>0</v>
      </c>
      <c r="X58" s="296">
        <f>IF('Parade Entries'!$E63="Political",'Parade Entries'!X63,0)</f>
        <v>0</v>
      </c>
      <c r="Y58" s="297">
        <f>IF('Parade Entries'!$E63="Political",'Parade Entries'!Y63,0)</f>
        <v>0</v>
      </c>
      <c r="Z58" s="296">
        <f>IF('Parade Entries'!$E63="Political",'Parade Entries'!Z63,0)</f>
        <v>0</v>
      </c>
      <c r="AA58" s="297">
        <f>IF('Parade Entries'!$E63="Political",'Parade Entries'!AA63,0)</f>
        <v>0</v>
      </c>
      <c r="AB58" s="156">
        <f>IF('Parade Entries'!$E63="Political",'Parade Entries'!AB63,0)</f>
        <v>0</v>
      </c>
      <c r="AC58" s="156">
        <f>IF('Parade Entries'!$E63="Political",'Parade Entries'!AC63,0)</f>
        <v>0</v>
      </c>
      <c r="AD58" s="156">
        <f>IF('Parade Entries'!$E63="Political",'Parade Entries'!AD63,0)</f>
        <v>0</v>
      </c>
    </row>
    <row r="59" spans="2:30" ht="18" x14ac:dyDescent="0.25">
      <c r="B59" s="156">
        <f>IF('Parade Entries'!$E64="Political",'Parade Entries'!B64,0)</f>
        <v>0</v>
      </c>
      <c r="C59" s="250">
        <f>IF('Parade Entries'!$E64="Political",'Parade Entries'!C64,0)</f>
        <v>0</v>
      </c>
      <c r="D59" s="293">
        <f>IF('Parade Entries'!$E64="Political",'Parade Entries'!D64,0)</f>
        <v>0</v>
      </c>
      <c r="E59" s="156">
        <f>IF('Parade Entries'!$E64="Political",'Parade Entries'!E64,0)</f>
        <v>0</v>
      </c>
      <c r="F59" s="156">
        <f>IF('Parade Entries'!$E64="Political",'Parade Entries'!F64,0)</f>
        <v>0</v>
      </c>
      <c r="G59" s="156">
        <f>IF('Parade Entries'!$E64="Political",'Parade Entries'!G64,0)</f>
        <v>0</v>
      </c>
      <c r="H59" s="156">
        <f>IF('Parade Entries'!$E64="Political",'Parade Entries'!H64,0)</f>
        <v>0</v>
      </c>
      <c r="I59" s="292">
        <f>IF('Parade Entries'!$E64="Political",'Parade Entries'!I64,0)</f>
        <v>0</v>
      </c>
      <c r="J59" s="156">
        <f>IF('Parade Entries'!$E64="Political",'Parade Entries'!J64,0)</f>
        <v>0</v>
      </c>
      <c r="K59" s="156">
        <f>IF('Parade Entries'!$E64="Political",'Parade Entries'!K64,0)</f>
        <v>0</v>
      </c>
      <c r="L59" s="156">
        <f>IF('Parade Entries'!$E64="Political",'Parade Entries'!L64,0)</f>
        <v>0</v>
      </c>
      <c r="M59" s="156">
        <f>IF('Parade Entries'!$E64="Political",'Parade Entries'!M64,0)</f>
        <v>0</v>
      </c>
      <c r="N59" s="156">
        <f>IF('Parade Entries'!$E64="Political",'Parade Entries'!N64,0)</f>
        <v>0</v>
      </c>
      <c r="O59" s="156">
        <f>IF('Parade Entries'!$E64="Political",'Parade Entries'!O64,0)</f>
        <v>0</v>
      </c>
      <c r="P59" s="156">
        <f>IF('Parade Entries'!$E64="Political",'Parade Entries'!P64,0)</f>
        <v>0</v>
      </c>
      <c r="Q59" s="156">
        <f>IF('Parade Entries'!$E64="Political",'Parade Entries'!Q64,0)</f>
        <v>0</v>
      </c>
      <c r="R59" s="156">
        <f>IF('Parade Entries'!$E64="Political",'Parade Entries'!R64,0)</f>
        <v>0</v>
      </c>
      <c r="S59" s="296">
        <f>IF('Parade Entries'!$E64="Political",'Parade Entries'!S64,0)</f>
        <v>0</v>
      </c>
      <c r="T59" s="296">
        <f>IF('Parade Entries'!$E64="Political",'Parade Entries'!U64,0)</f>
        <v>0</v>
      </c>
      <c r="U59" s="296">
        <f>IF('Parade Entries'!$E64="Political",'Parade Entries'!V64,0)</f>
        <v>0</v>
      </c>
      <c r="V59" s="296">
        <f>IF('Parade Entries'!$E64="Political",'Parade Entries'!T64,0)</f>
        <v>0</v>
      </c>
      <c r="W59" s="297">
        <f>IF('Parade Entries'!$E64="Political",'Parade Entries'!W64,0)</f>
        <v>0</v>
      </c>
      <c r="X59" s="296">
        <f>IF('Parade Entries'!$E64="Political",'Parade Entries'!X64,0)</f>
        <v>0</v>
      </c>
      <c r="Y59" s="297">
        <f>IF('Parade Entries'!$E64="Political",'Parade Entries'!Y64,0)</f>
        <v>0</v>
      </c>
      <c r="Z59" s="296">
        <f>IF('Parade Entries'!$E64="Political",'Parade Entries'!Z64,0)</f>
        <v>0</v>
      </c>
      <c r="AA59" s="297">
        <f>IF('Parade Entries'!$E64="Political",'Parade Entries'!AA64,0)</f>
        <v>0</v>
      </c>
      <c r="AB59" s="156">
        <f>IF('Parade Entries'!$E64="Political",'Parade Entries'!AB64,0)</f>
        <v>0</v>
      </c>
      <c r="AC59" s="156">
        <f>IF('Parade Entries'!$E64="Political",'Parade Entries'!AC64,0)</f>
        <v>0</v>
      </c>
      <c r="AD59" s="156">
        <f>IF('Parade Entries'!$E64="Political",'Parade Entries'!AD64,0)</f>
        <v>0</v>
      </c>
    </row>
    <row r="60" spans="2:30" ht="18" x14ac:dyDescent="0.25">
      <c r="B60" s="156">
        <f>IF('Parade Entries'!$E65="Political",'Parade Entries'!B65,0)</f>
        <v>0</v>
      </c>
      <c r="C60" s="250">
        <f>IF('Parade Entries'!$E65="Political",'Parade Entries'!C65,0)</f>
        <v>0</v>
      </c>
      <c r="D60" s="293">
        <f>IF('Parade Entries'!$E65="Political",'Parade Entries'!D65,0)</f>
        <v>0</v>
      </c>
      <c r="E60" s="156">
        <f>IF('Parade Entries'!$E65="Political",'Parade Entries'!E65,0)</f>
        <v>0</v>
      </c>
      <c r="F60" s="156">
        <f>IF('Parade Entries'!$E65="Political",'Parade Entries'!F65,0)</f>
        <v>0</v>
      </c>
      <c r="G60" s="156">
        <f>IF('Parade Entries'!$E65="Political",'Parade Entries'!G65,0)</f>
        <v>0</v>
      </c>
      <c r="H60" s="156">
        <f>IF('Parade Entries'!$E65="Political",'Parade Entries'!H65,0)</f>
        <v>0</v>
      </c>
      <c r="I60" s="292">
        <f>IF('Parade Entries'!$E65="Political",'Parade Entries'!I65,0)</f>
        <v>0</v>
      </c>
      <c r="J60" s="156">
        <f>IF('Parade Entries'!$E65="Political",'Parade Entries'!J65,0)</f>
        <v>0</v>
      </c>
      <c r="K60" s="156">
        <f>IF('Parade Entries'!$E65="Political",'Parade Entries'!K65,0)</f>
        <v>0</v>
      </c>
      <c r="L60" s="156">
        <f>IF('Parade Entries'!$E65="Political",'Parade Entries'!L65,0)</f>
        <v>0</v>
      </c>
      <c r="M60" s="156">
        <f>IF('Parade Entries'!$E65="Political",'Parade Entries'!M65,0)</f>
        <v>0</v>
      </c>
      <c r="N60" s="156">
        <f>IF('Parade Entries'!$E65="Political",'Parade Entries'!N65,0)</f>
        <v>0</v>
      </c>
      <c r="O60" s="156">
        <f>IF('Parade Entries'!$E65="Political",'Parade Entries'!O65,0)</f>
        <v>0</v>
      </c>
      <c r="P60" s="156">
        <f>IF('Parade Entries'!$E65="Political",'Parade Entries'!P65,0)</f>
        <v>0</v>
      </c>
      <c r="Q60" s="156">
        <f>IF('Parade Entries'!$E65="Political",'Parade Entries'!Q65,0)</f>
        <v>0</v>
      </c>
      <c r="R60" s="156">
        <f>IF('Parade Entries'!$E65="Political",'Parade Entries'!R65,0)</f>
        <v>0</v>
      </c>
      <c r="S60" s="296">
        <f>IF('Parade Entries'!$E65="Political",'Parade Entries'!S65,0)</f>
        <v>0</v>
      </c>
      <c r="T60" s="296">
        <f>IF('Parade Entries'!$E65="Political",'Parade Entries'!U65,0)</f>
        <v>0</v>
      </c>
      <c r="U60" s="296">
        <f>IF('Parade Entries'!$E65="Political",'Parade Entries'!V65,0)</f>
        <v>0</v>
      </c>
      <c r="V60" s="296">
        <f>IF('Parade Entries'!$E65="Political",'Parade Entries'!T65,0)</f>
        <v>0</v>
      </c>
      <c r="W60" s="297">
        <f>IF('Parade Entries'!$E65="Political",'Parade Entries'!W65,0)</f>
        <v>0</v>
      </c>
      <c r="X60" s="296">
        <f>IF('Parade Entries'!$E65="Political",'Parade Entries'!X65,0)</f>
        <v>0</v>
      </c>
      <c r="Y60" s="297">
        <f>IF('Parade Entries'!$E65="Political",'Parade Entries'!Y65,0)</f>
        <v>0</v>
      </c>
      <c r="Z60" s="296">
        <f>IF('Parade Entries'!$E65="Political",'Parade Entries'!Z65,0)</f>
        <v>0</v>
      </c>
      <c r="AA60" s="297">
        <f>IF('Parade Entries'!$E65="Political",'Parade Entries'!AA65,0)</f>
        <v>0</v>
      </c>
      <c r="AB60" s="156">
        <f>IF('Parade Entries'!$E65="Political",'Parade Entries'!AB65,0)</f>
        <v>0</v>
      </c>
      <c r="AC60" s="156">
        <f>IF('Parade Entries'!$E65="Political",'Parade Entries'!AC65,0)</f>
        <v>0</v>
      </c>
      <c r="AD60" s="156">
        <f>IF('Parade Entries'!$E65="Political",'Parade Entries'!AD65,0)</f>
        <v>0</v>
      </c>
    </row>
    <row r="61" spans="2:30" ht="18" x14ac:dyDescent="0.25">
      <c r="B61" s="156" t="str">
        <f>IF('Parade Entries'!$E66="Political",'Parade Entries'!B66,0)</f>
        <v>Sangamon County Democratic Party</v>
      </c>
      <c r="C61" s="250">
        <f>IF('Parade Entries'!$E66="Political",'Parade Entries'!C66,0)</f>
        <v>46055</v>
      </c>
      <c r="D61" s="293" t="str">
        <f>IF('Parade Entries'!$E66="Political",'Parade Entries'!D66,0)</f>
        <v>Paid</v>
      </c>
      <c r="E61" s="156" t="str">
        <f>IF('Parade Entries'!$E66="Political",'Parade Entries'!E66,0)</f>
        <v>Political</v>
      </c>
      <c r="F61" s="156" t="str">
        <f>IF('Parade Entries'!$E66="Political",'Parade Entries'!F66,0)</f>
        <v>Neil</v>
      </c>
      <c r="G61" s="156" t="str">
        <f>IF('Parade Entries'!$E66="Political",'Parade Entries'!G66,0)</f>
        <v>Calderon</v>
      </c>
      <c r="H61" s="156" t="str">
        <f>IF('Parade Entries'!$E66="Political",'Parade Entries'!H66,0)</f>
        <v>angamondemocrats@gmail.com</v>
      </c>
      <c r="I61" s="292">
        <f>IF('Parade Entries'!$E66="Political",'Parade Entries'!I66,0)</f>
        <v>2172993069</v>
      </c>
      <c r="J61" s="156" t="str">
        <f>IF('Parade Entries'!$E66="Political",'Parade Entries'!J66,0)</f>
        <v>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v>
      </c>
      <c r="K61" s="156">
        <f>IF('Parade Entries'!$E66="Political",'Parade Entries'!K66,0)</f>
        <v>30</v>
      </c>
      <c r="L61" s="156">
        <f>IF('Parade Entries'!$E66="Political",'Parade Entries'!L66,0)</f>
        <v>0</v>
      </c>
      <c r="M61" s="156" t="str">
        <f>IF('Parade Entries'!$E66="Political",'Parade Entries'!M66,0)</f>
        <v>No</v>
      </c>
      <c r="N61" s="156" t="str">
        <f>IF('Parade Entries'!$E66="Political",'Parade Entries'!N66,0)</f>
        <v>No</v>
      </c>
      <c r="O61" s="156">
        <f>IF('Parade Entries'!$E66="Political",'Parade Entries'!O66,0)</f>
        <v>1</v>
      </c>
      <c r="P61" s="156">
        <f>IF('Parade Entries'!$E66="Political",'Parade Entries'!P66,0)</f>
        <v>0</v>
      </c>
      <c r="Q61" s="156" t="str">
        <f>IF('Parade Entries'!$E66="Political",'Parade Entries'!Q66,0)</f>
        <v>Pick up truck</v>
      </c>
      <c r="R61" s="156" t="str">
        <f>IF('Parade Entries'!$E66="Political",'Parade Entries'!R66,0)</f>
        <v>Online - Stripe</v>
      </c>
      <c r="S61" s="296">
        <f>IF('Parade Entries'!$E66="Political",'Parade Entries'!S66,0)</f>
        <v>350</v>
      </c>
      <c r="T61" s="296">
        <f>IF('Parade Entries'!$E66="Political",'Parade Entries'!U66,0)</f>
        <v>329.05</v>
      </c>
      <c r="U61" s="296">
        <f>IF('Parade Entries'!$E66="Political",'Parade Entries'!V66,0)</f>
        <v>0</v>
      </c>
      <c r="V61" s="296">
        <f>IF('Parade Entries'!$E66="Political",'Parade Entries'!T66,0)</f>
        <v>10.45</v>
      </c>
      <c r="W61" s="297">
        <f>IF('Parade Entries'!$E66="Political",'Parade Entries'!W66,0)</f>
        <v>2.9857142857142856E-2</v>
      </c>
      <c r="X61" s="296">
        <f>IF('Parade Entries'!$E66="Political",'Parade Entries'!X66,0)</f>
        <v>10.5</v>
      </c>
      <c r="Y61" s="297">
        <f>IF('Parade Entries'!$E66="Political",'Parade Entries'!Y66,0)</f>
        <v>0.03</v>
      </c>
      <c r="Z61" s="296">
        <f>IF('Parade Entries'!$E66="Political",'Parade Entries'!Z66,0)</f>
        <v>20.95</v>
      </c>
      <c r="AA61" s="297">
        <f>IF('Parade Entries'!$E66="Political",'Parade Entries'!AA66,0)</f>
        <v>5.9857142857142852E-2</v>
      </c>
      <c r="AB61" s="156" t="str">
        <f>IF('Parade Entries'!$E66="Political",'Parade Entries'!AB66,0)</f>
        <v>Neil Calderon</v>
      </c>
      <c r="AC61" s="156" t="str">
        <f>IF('Parade Entries'!$E66="Political",'Parade Entries'!AC66,0)</f>
        <v>New Site</v>
      </c>
      <c r="AD61" s="156" t="str">
        <f>IF('Parade Entries'!$E66="Political",'Parade Entries'!AD66,0)</f>
        <v/>
      </c>
    </row>
    <row r="62" spans="2:30" ht="18" x14ac:dyDescent="0.25">
      <c r="B62" s="156" t="str">
        <f>IF('Parade Entries'!$E67="Political",'Parade Entries'!B67,0)</f>
        <v>State Representative Mike Coffey</v>
      </c>
      <c r="C62" s="250">
        <f>IF('Parade Entries'!$E67="Political",'Parade Entries'!C67,0)</f>
        <v>46056</v>
      </c>
      <c r="D62" s="293" t="str">
        <f>IF('Parade Entries'!$E67="Political",'Parade Entries'!D67,0)</f>
        <v>Paid</v>
      </c>
      <c r="E62" s="156" t="str">
        <f>IF('Parade Entries'!$E67="Political",'Parade Entries'!E67,0)</f>
        <v>Political</v>
      </c>
      <c r="F62" s="156" t="str">
        <f>IF('Parade Entries'!$E67="Political",'Parade Entries'!F67,0)</f>
        <v>Madison</v>
      </c>
      <c r="G62" s="156" t="str">
        <f>IF('Parade Entries'!$E67="Political",'Parade Entries'!G67,0)</f>
        <v>Devlin</v>
      </c>
      <c r="H62" s="156" t="str">
        <f>IF('Parade Entries'!$E67="Political",'Parade Entries'!H67,0)</f>
        <v>madisondevlin01@gmail.com</v>
      </c>
      <c r="I62" s="292">
        <f>IF('Parade Entries'!$E67="Political",'Parade Entries'!I67,0)</f>
        <v>2178369779</v>
      </c>
      <c r="J62" s="156" t="str">
        <f>IF('Parade Entries'!$E67="Political",'Parade Entries'!J67,0)</f>
        <v>Illinois State Representative Mike Coffey of the 95th District.Represents Sangamon, Macon and Christian County.Dedicated to serving his constituents of the 95th District.Owner of Papa Frank's and Saputo's Italian Restaurants.</v>
      </c>
      <c r="K62" s="156">
        <f>IF('Parade Entries'!$E67="Political",'Parade Entries'!K67,0)</f>
        <v>40</v>
      </c>
      <c r="L62" s="156">
        <f>IF('Parade Entries'!$E67="Political",'Parade Entries'!L67,0)</f>
        <v>0</v>
      </c>
      <c r="M62" s="156" t="str">
        <f>IF('Parade Entries'!$E67="Political",'Parade Entries'!M67,0)</f>
        <v>No</v>
      </c>
      <c r="N62" s="156" t="str">
        <f>IF('Parade Entries'!$E67="Political",'Parade Entries'!N67,0)</f>
        <v>No</v>
      </c>
      <c r="O62" s="156">
        <f>IF('Parade Entries'!$E67="Political",'Parade Entries'!O67,0)</f>
        <v>1</v>
      </c>
      <c r="P62" s="156">
        <f>IF('Parade Entries'!$E67="Political",'Parade Entries'!P67,0)</f>
        <v>0</v>
      </c>
      <c r="Q62" s="156" t="str">
        <f>IF('Parade Entries'!$E67="Political",'Parade Entries'!Q67,0)</f>
        <v>Trolley</v>
      </c>
      <c r="R62" s="156" t="str">
        <f>IF('Parade Entries'!$E67="Political",'Parade Entries'!R67,0)</f>
        <v>Online - Stripe</v>
      </c>
      <c r="S62" s="296">
        <f>IF('Parade Entries'!$E67="Political",'Parade Entries'!S67,0)</f>
        <v>350</v>
      </c>
      <c r="T62" s="296">
        <f>IF('Parade Entries'!$E67="Political",'Parade Entries'!U67,0)</f>
        <v>329.05</v>
      </c>
      <c r="U62" s="296">
        <f>IF('Parade Entries'!$E67="Political",'Parade Entries'!V67,0)</f>
        <v>0</v>
      </c>
      <c r="V62" s="296">
        <f>IF('Parade Entries'!$E67="Political",'Parade Entries'!T67,0)</f>
        <v>10.45</v>
      </c>
      <c r="W62" s="297">
        <f>IF('Parade Entries'!$E67="Political",'Parade Entries'!W67,0)</f>
        <v>2.9857142857142856E-2</v>
      </c>
      <c r="X62" s="296">
        <f>IF('Parade Entries'!$E67="Political",'Parade Entries'!X67,0)</f>
        <v>10.5</v>
      </c>
      <c r="Y62" s="297">
        <f>IF('Parade Entries'!$E67="Political",'Parade Entries'!Y67,0)</f>
        <v>0.03</v>
      </c>
      <c r="Z62" s="296">
        <f>IF('Parade Entries'!$E67="Political",'Parade Entries'!Z67,0)</f>
        <v>20.95</v>
      </c>
      <c r="AA62" s="297">
        <f>IF('Parade Entries'!$E67="Political",'Parade Entries'!AA67,0)</f>
        <v>5.9857142857142852E-2</v>
      </c>
      <c r="AB62" s="156" t="str">
        <f>IF('Parade Entries'!$E67="Political",'Parade Entries'!AB67,0)</f>
        <v>Madison Devlin</v>
      </c>
      <c r="AC62" s="156" t="str">
        <f>IF('Parade Entries'!$E67="Political",'Parade Entries'!AC67,0)</f>
        <v>New Site</v>
      </c>
      <c r="AD62" s="156" t="str">
        <f>IF('Parade Entries'!$E67="Political",'Parade Entries'!AD67,0)</f>
        <v/>
      </c>
    </row>
    <row r="63" spans="2:30" ht="18" x14ac:dyDescent="0.25">
      <c r="B63" s="156">
        <f>IF('Parade Entries'!$E68="Political",'Parade Entries'!B68,0)</f>
        <v>0</v>
      </c>
      <c r="C63" s="250">
        <f>IF('Parade Entries'!$E68="Political",'Parade Entries'!C68,0)</f>
        <v>0</v>
      </c>
      <c r="D63" s="293">
        <f>IF('Parade Entries'!$E68="Political",'Parade Entries'!D68,0)</f>
        <v>0</v>
      </c>
      <c r="E63" s="156">
        <f>IF('Parade Entries'!$E68="Political",'Parade Entries'!E68,0)</f>
        <v>0</v>
      </c>
      <c r="F63" s="156">
        <f>IF('Parade Entries'!$E68="Political",'Parade Entries'!F68,0)</f>
        <v>0</v>
      </c>
      <c r="G63" s="156">
        <f>IF('Parade Entries'!$E68="Political",'Parade Entries'!G68,0)</f>
        <v>0</v>
      </c>
      <c r="H63" s="156">
        <f>IF('Parade Entries'!$E68="Political",'Parade Entries'!H68,0)</f>
        <v>0</v>
      </c>
      <c r="I63" s="292">
        <f>IF('Parade Entries'!$E68="Political",'Parade Entries'!I68,0)</f>
        <v>0</v>
      </c>
      <c r="J63" s="156">
        <f>IF('Parade Entries'!$E68="Political",'Parade Entries'!J68,0)</f>
        <v>0</v>
      </c>
      <c r="K63" s="156">
        <f>IF('Parade Entries'!$E68="Political",'Parade Entries'!K68,0)</f>
        <v>0</v>
      </c>
      <c r="L63" s="156">
        <f>IF('Parade Entries'!$E68="Political",'Parade Entries'!L68,0)</f>
        <v>0</v>
      </c>
      <c r="M63" s="156">
        <f>IF('Parade Entries'!$E68="Political",'Parade Entries'!M68,0)</f>
        <v>0</v>
      </c>
      <c r="N63" s="156">
        <f>IF('Parade Entries'!$E68="Political",'Parade Entries'!N68,0)</f>
        <v>0</v>
      </c>
      <c r="O63" s="156">
        <f>IF('Parade Entries'!$E68="Political",'Parade Entries'!O68,0)</f>
        <v>0</v>
      </c>
      <c r="P63" s="156">
        <f>IF('Parade Entries'!$E68="Political",'Parade Entries'!P68,0)</f>
        <v>0</v>
      </c>
      <c r="Q63" s="156">
        <f>IF('Parade Entries'!$E68="Political",'Parade Entries'!Q68,0)</f>
        <v>0</v>
      </c>
      <c r="R63" s="156">
        <f>IF('Parade Entries'!$E68="Political",'Parade Entries'!R68,0)</f>
        <v>0</v>
      </c>
      <c r="S63" s="296">
        <f>IF('Parade Entries'!$E68="Political",'Parade Entries'!S68,0)</f>
        <v>0</v>
      </c>
      <c r="T63" s="296">
        <f>IF('Parade Entries'!$E68="Political",'Parade Entries'!U68,0)</f>
        <v>0</v>
      </c>
      <c r="U63" s="296">
        <f>IF('Parade Entries'!$E68="Political",'Parade Entries'!V68,0)</f>
        <v>0</v>
      </c>
      <c r="V63" s="296">
        <f>IF('Parade Entries'!$E68="Political",'Parade Entries'!T68,0)</f>
        <v>0</v>
      </c>
      <c r="W63" s="297">
        <f>IF('Parade Entries'!$E68="Political",'Parade Entries'!W68,0)</f>
        <v>0</v>
      </c>
      <c r="X63" s="296">
        <f>IF('Parade Entries'!$E68="Political",'Parade Entries'!X68,0)</f>
        <v>0</v>
      </c>
      <c r="Y63" s="297">
        <f>IF('Parade Entries'!$E68="Political",'Parade Entries'!Y68,0)</f>
        <v>0</v>
      </c>
      <c r="Z63" s="296">
        <f>IF('Parade Entries'!$E68="Political",'Parade Entries'!Z68,0)</f>
        <v>0</v>
      </c>
      <c r="AA63" s="297">
        <f>IF('Parade Entries'!$E68="Political",'Parade Entries'!AA68,0)</f>
        <v>0</v>
      </c>
      <c r="AB63" s="156">
        <f>IF('Parade Entries'!$E68="Political",'Parade Entries'!AB68,0)</f>
        <v>0</v>
      </c>
      <c r="AC63" s="156">
        <f>IF('Parade Entries'!$E68="Political",'Parade Entries'!AC68,0)</f>
        <v>0</v>
      </c>
      <c r="AD63" s="156">
        <f>IF('Parade Entries'!$E68="Political",'Parade Entries'!AD68,0)</f>
        <v>0</v>
      </c>
    </row>
    <row r="64" spans="2:30" ht="18" x14ac:dyDescent="0.25">
      <c r="B64" s="156" t="str">
        <f>IF('Parade Entries'!$E69="Political",'Parade Entries'!B69,0)</f>
        <v>Frank Lesko for State Senate</v>
      </c>
      <c r="C64" s="250">
        <f>IF('Parade Entries'!$E69="Political",'Parade Entries'!C69,0)</f>
        <v>46057</v>
      </c>
      <c r="D64" s="293" t="str">
        <f>IF('Parade Entries'!$E69="Political",'Parade Entries'!D69,0)</f>
        <v>Paid</v>
      </c>
      <c r="E64" s="156" t="str">
        <f>IF('Parade Entries'!$E69="Political",'Parade Entries'!E69,0)</f>
        <v>Political</v>
      </c>
      <c r="F64" s="156" t="str">
        <f>IF('Parade Entries'!$E69="Political",'Parade Entries'!F69,0)</f>
        <v>Frank</v>
      </c>
      <c r="G64" s="156" t="str">
        <f>IF('Parade Entries'!$E69="Political",'Parade Entries'!G69,0)</f>
        <v>Lesko</v>
      </c>
      <c r="H64" s="156" t="str">
        <f>IF('Parade Entries'!$E69="Political",'Parade Entries'!H69,0)</f>
        <v>frank.lesko@gmail.com</v>
      </c>
      <c r="I64" s="292">
        <f>IF('Parade Entries'!$E69="Political",'Parade Entries'!I69,0)</f>
        <v>2176916337</v>
      </c>
      <c r="J64" s="156" t="str">
        <f>IF('Parade Entries'!$E69="Political",'Parade Entries'!J69,0)</f>
        <v>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v>
      </c>
      <c r="K64" s="156">
        <f>IF('Parade Entries'!$E69="Political",'Parade Entries'!K69,0)</f>
        <v>30</v>
      </c>
      <c r="L64" s="156">
        <f>IF('Parade Entries'!$E69="Political",'Parade Entries'!L69,0)</f>
        <v>0</v>
      </c>
      <c r="M64" s="156" t="str">
        <f>IF('Parade Entries'!$E69="Political",'Parade Entries'!M69,0)</f>
        <v>No</v>
      </c>
      <c r="N64" s="156" t="str">
        <f>IF('Parade Entries'!$E69="Political",'Parade Entries'!N69,0)</f>
        <v>Yes</v>
      </c>
      <c r="O64" s="156">
        <f>IF('Parade Entries'!$E69="Political",'Parade Entries'!O69,0)</f>
        <v>1</v>
      </c>
      <c r="P64" s="156">
        <f>IF('Parade Entries'!$E69="Political",'Parade Entries'!P69,0)</f>
        <v>1</v>
      </c>
      <c r="Q64" s="156" t="str">
        <f>IF('Parade Entries'!$E69="Political",'Parade Entries'!Q69,0)</f>
        <v>Truck w/ small trailer</v>
      </c>
      <c r="R64" s="156" t="str">
        <f>IF('Parade Entries'!$E69="Political",'Parade Entries'!R69,0)</f>
        <v>Online - Stripe</v>
      </c>
      <c r="S64" s="296">
        <f>IF('Parade Entries'!$E69="Political",'Parade Entries'!S69,0)</f>
        <v>350</v>
      </c>
      <c r="T64" s="296">
        <f>IF('Parade Entries'!$E69="Political",'Parade Entries'!U69,0)</f>
        <v>329.05</v>
      </c>
      <c r="U64" s="296">
        <f>IF('Parade Entries'!$E69="Political",'Parade Entries'!V69,0)</f>
        <v>0</v>
      </c>
      <c r="V64" s="296">
        <f>IF('Parade Entries'!$E69="Political",'Parade Entries'!T69,0)</f>
        <v>10.45</v>
      </c>
      <c r="W64" s="297">
        <f>IF('Parade Entries'!$E69="Political",'Parade Entries'!W69,0)</f>
        <v>2.9857142857142856E-2</v>
      </c>
      <c r="X64" s="296">
        <f>IF('Parade Entries'!$E69="Political",'Parade Entries'!X69,0)</f>
        <v>10.5</v>
      </c>
      <c r="Y64" s="297">
        <f>IF('Parade Entries'!$E69="Political",'Parade Entries'!Y69,0)</f>
        <v>0.03</v>
      </c>
      <c r="Z64" s="296">
        <f>IF('Parade Entries'!$E69="Political",'Parade Entries'!Z69,0)</f>
        <v>20.95</v>
      </c>
      <c r="AA64" s="297">
        <f>IF('Parade Entries'!$E69="Political",'Parade Entries'!AA69,0)</f>
        <v>5.9857142857142852E-2</v>
      </c>
      <c r="AB64" s="156" t="str">
        <f>IF('Parade Entries'!$E69="Political",'Parade Entries'!AB69,0)</f>
        <v>Frank Lesko</v>
      </c>
      <c r="AC64" s="156" t="str">
        <f>IF('Parade Entries'!$E69="Political",'Parade Entries'!AC69,0)</f>
        <v>New Site</v>
      </c>
      <c r="AD64" s="156" t="str">
        <f>IF('Parade Entries'!$E69="Political",'Parade Entries'!AD69,0)</f>
        <v/>
      </c>
    </row>
    <row r="65" spans="2:30" ht="18" x14ac:dyDescent="0.25">
      <c r="B65" s="156">
        <f>IF('Parade Entries'!$E70="Political",'Parade Entries'!B70,0)</f>
        <v>0</v>
      </c>
      <c r="C65" s="250">
        <f>IF('Parade Entries'!$E70="Political",'Parade Entries'!C70,0)</f>
        <v>0</v>
      </c>
      <c r="D65" s="293">
        <f>IF('Parade Entries'!$E70="Political",'Parade Entries'!D70,0)</f>
        <v>0</v>
      </c>
      <c r="E65" s="156">
        <f>IF('Parade Entries'!$E70="Political",'Parade Entries'!E70,0)</f>
        <v>0</v>
      </c>
      <c r="F65" s="156">
        <f>IF('Parade Entries'!$E70="Political",'Parade Entries'!F70,0)</f>
        <v>0</v>
      </c>
      <c r="G65" s="156">
        <f>IF('Parade Entries'!$E70="Political",'Parade Entries'!G70,0)</f>
        <v>0</v>
      </c>
      <c r="H65" s="156">
        <f>IF('Parade Entries'!$E70="Political",'Parade Entries'!H70,0)</f>
        <v>0</v>
      </c>
      <c r="I65" s="292">
        <f>IF('Parade Entries'!$E70="Political",'Parade Entries'!I70,0)</f>
        <v>0</v>
      </c>
      <c r="J65" s="156">
        <f>IF('Parade Entries'!$E70="Political",'Parade Entries'!J70,0)</f>
        <v>0</v>
      </c>
      <c r="K65" s="156">
        <f>IF('Parade Entries'!$E70="Political",'Parade Entries'!K70,0)</f>
        <v>0</v>
      </c>
      <c r="L65" s="156">
        <f>IF('Parade Entries'!$E70="Political",'Parade Entries'!L70,0)</f>
        <v>0</v>
      </c>
      <c r="M65" s="156">
        <f>IF('Parade Entries'!$E70="Political",'Parade Entries'!M70,0)</f>
        <v>0</v>
      </c>
      <c r="N65" s="156">
        <f>IF('Parade Entries'!$E70="Political",'Parade Entries'!N70,0)</f>
        <v>0</v>
      </c>
      <c r="O65" s="156">
        <f>IF('Parade Entries'!$E70="Political",'Parade Entries'!O70,0)</f>
        <v>0</v>
      </c>
      <c r="P65" s="156">
        <f>IF('Parade Entries'!$E70="Political",'Parade Entries'!P70,0)</f>
        <v>0</v>
      </c>
      <c r="Q65" s="156">
        <f>IF('Parade Entries'!$E70="Political",'Parade Entries'!Q70,0)</f>
        <v>0</v>
      </c>
      <c r="R65" s="156">
        <f>IF('Parade Entries'!$E70="Political",'Parade Entries'!R70,0)</f>
        <v>0</v>
      </c>
      <c r="S65" s="296">
        <f>IF('Parade Entries'!$E70="Political",'Parade Entries'!S70,0)</f>
        <v>0</v>
      </c>
      <c r="T65" s="296">
        <f>IF('Parade Entries'!$E70="Political",'Parade Entries'!U70,0)</f>
        <v>0</v>
      </c>
      <c r="U65" s="296">
        <f>IF('Parade Entries'!$E70="Political",'Parade Entries'!V70,0)</f>
        <v>0</v>
      </c>
      <c r="V65" s="296">
        <f>IF('Parade Entries'!$E70="Political",'Parade Entries'!T70,0)</f>
        <v>0</v>
      </c>
      <c r="W65" s="297">
        <f>IF('Parade Entries'!$E70="Political",'Parade Entries'!W70,0)</f>
        <v>0</v>
      </c>
      <c r="X65" s="296">
        <f>IF('Parade Entries'!$E70="Political",'Parade Entries'!X70,0)</f>
        <v>0</v>
      </c>
      <c r="Y65" s="297">
        <f>IF('Parade Entries'!$E70="Political",'Parade Entries'!Y70,0)</f>
        <v>0</v>
      </c>
      <c r="Z65" s="296">
        <f>IF('Parade Entries'!$E70="Political",'Parade Entries'!Z70,0)</f>
        <v>0</v>
      </c>
      <c r="AA65" s="297">
        <f>IF('Parade Entries'!$E70="Political",'Parade Entries'!AA70,0)</f>
        <v>0</v>
      </c>
      <c r="AB65" s="156">
        <f>IF('Parade Entries'!$E70="Political",'Parade Entries'!AB70,0)</f>
        <v>0</v>
      </c>
      <c r="AC65" s="156">
        <f>IF('Parade Entries'!$E70="Political",'Parade Entries'!AC70,0)</f>
        <v>0</v>
      </c>
      <c r="AD65" s="156">
        <f>IF('Parade Entries'!$E70="Political",'Parade Entries'!AD70,0)</f>
        <v>0</v>
      </c>
    </row>
    <row r="66" spans="2:30" ht="18" x14ac:dyDescent="0.25">
      <c r="B66" s="156">
        <f>IF('Parade Entries'!$E71="Political",'Parade Entries'!B71,0)</f>
        <v>0</v>
      </c>
      <c r="C66" s="250">
        <f>IF('Parade Entries'!$E71="Political",'Parade Entries'!C71,0)</f>
        <v>0</v>
      </c>
      <c r="D66" s="293">
        <f>IF('Parade Entries'!$E71="Political",'Parade Entries'!D71,0)</f>
        <v>0</v>
      </c>
      <c r="E66" s="156">
        <f>IF('Parade Entries'!$E71="Political",'Parade Entries'!E71,0)</f>
        <v>0</v>
      </c>
      <c r="F66" s="156">
        <f>IF('Parade Entries'!$E71="Political",'Parade Entries'!F71,0)</f>
        <v>0</v>
      </c>
      <c r="G66" s="156">
        <f>IF('Parade Entries'!$E71="Political",'Parade Entries'!G71,0)</f>
        <v>0</v>
      </c>
      <c r="H66" s="156">
        <f>IF('Parade Entries'!$E71="Political",'Parade Entries'!H71,0)</f>
        <v>0</v>
      </c>
      <c r="I66" s="292">
        <f>IF('Parade Entries'!$E71="Political",'Parade Entries'!I71,0)</f>
        <v>0</v>
      </c>
      <c r="J66" s="156">
        <f>IF('Parade Entries'!$E71="Political",'Parade Entries'!J71,0)</f>
        <v>0</v>
      </c>
      <c r="K66" s="156">
        <f>IF('Parade Entries'!$E71="Political",'Parade Entries'!K71,0)</f>
        <v>0</v>
      </c>
      <c r="L66" s="156">
        <f>IF('Parade Entries'!$E71="Political",'Parade Entries'!L71,0)</f>
        <v>0</v>
      </c>
      <c r="M66" s="156">
        <f>IF('Parade Entries'!$E71="Political",'Parade Entries'!M71,0)</f>
        <v>0</v>
      </c>
      <c r="N66" s="156">
        <f>IF('Parade Entries'!$E71="Political",'Parade Entries'!N71,0)</f>
        <v>0</v>
      </c>
      <c r="O66" s="156">
        <f>IF('Parade Entries'!$E71="Political",'Parade Entries'!O71,0)</f>
        <v>0</v>
      </c>
      <c r="P66" s="156">
        <f>IF('Parade Entries'!$E71="Political",'Parade Entries'!P71,0)</f>
        <v>0</v>
      </c>
      <c r="Q66" s="156">
        <f>IF('Parade Entries'!$E71="Political",'Parade Entries'!Q71,0)</f>
        <v>0</v>
      </c>
      <c r="R66" s="156">
        <f>IF('Parade Entries'!$E71="Political",'Parade Entries'!R71,0)</f>
        <v>0</v>
      </c>
      <c r="S66" s="296">
        <f>IF('Parade Entries'!$E71="Political",'Parade Entries'!S71,0)</f>
        <v>0</v>
      </c>
      <c r="T66" s="296">
        <f>IF('Parade Entries'!$E71="Political",'Parade Entries'!U71,0)</f>
        <v>0</v>
      </c>
      <c r="U66" s="296">
        <f>IF('Parade Entries'!$E71="Political",'Parade Entries'!V71,0)</f>
        <v>0</v>
      </c>
      <c r="V66" s="296">
        <f>IF('Parade Entries'!$E71="Political",'Parade Entries'!T71,0)</f>
        <v>0</v>
      </c>
      <c r="W66" s="297">
        <f>IF('Parade Entries'!$E71="Political",'Parade Entries'!W71,0)</f>
        <v>0</v>
      </c>
      <c r="X66" s="296">
        <f>IF('Parade Entries'!$E71="Political",'Parade Entries'!X71,0)</f>
        <v>0</v>
      </c>
      <c r="Y66" s="297">
        <f>IF('Parade Entries'!$E71="Political",'Parade Entries'!Y71,0)</f>
        <v>0</v>
      </c>
      <c r="Z66" s="296">
        <f>IF('Parade Entries'!$E71="Political",'Parade Entries'!Z71,0)</f>
        <v>0</v>
      </c>
      <c r="AA66" s="297">
        <f>IF('Parade Entries'!$E71="Political",'Parade Entries'!AA71,0)</f>
        <v>0</v>
      </c>
      <c r="AB66" s="156">
        <f>IF('Parade Entries'!$E71="Political",'Parade Entries'!AB71,0)</f>
        <v>0</v>
      </c>
      <c r="AC66" s="156">
        <f>IF('Parade Entries'!$E71="Political",'Parade Entries'!AC71,0)</f>
        <v>0</v>
      </c>
      <c r="AD66" s="156">
        <f>IF('Parade Entries'!$E71="Political",'Parade Entries'!AD71,0)</f>
        <v>0</v>
      </c>
    </row>
    <row r="67" spans="2:30" ht="18" x14ac:dyDescent="0.25">
      <c r="B67" s="156">
        <f>IF('Parade Entries'!$E72="Political",'Parade Entries'!B72,0)</f>
        <v>0</v>
      </c>
      <c r="C67" s="250">
        <f>IF('Parade Entries'!$E72="Political",'Parade Entries'!C72,0)</f>
        <v>0</v>
      </c>
      <c r="D67" s="293">
        <f>IF('Parade Entries'!$E72="Political",'Parade Entries'!D72,0)</f>
        <v>0</v>
      </c>
      <c r="E67" s="156">
        <f>IF('Parade Entries'!$E72="Political",'Parade Entries'!E72,0)</f>
        <v>0</v>
      </c>
      <c r="F67" s="156">
        <f>IF('Parade Entries'!$E72="Political",'Parade Entries'!F72,0)</f>
        <v>0</v>
      </c>
      <c r="G67" s="156">
        <f>IF('Parade Entries'!$E72="Political",'Parade Entries'!G72,0)</f>
        <v>0</v>
      </c>
      <c r="H67" s="156">
        <f>IF('Parade Entries'!$E72="Political",'Parade Entries'!H72,0)</f>
        <v>0</v>
      </c>
      <c r="I67" s="292">
        <f>IF('Parade Entries'!$E72="Political",'Parade Entries'!I72,0)</f>
        <v>0</v>
      </c>
      <c r="J67" s="156">
        <f>IF('Parade Entries'!$E72="Political",'Parade Entries'!J72,0)</f>
        <v>0</v>
      </c>
      <c r="K67" s="156">
        <f>IF('Parade Entries'!$E72="Political",'Parade Entries'!K72,0)</f>
        <v>0</v>
      </c>
      <c r="L67" s="156">
        <f>IF('Parade Entries'!$E72="Political",'Parade Entries'!L72,0)</f>
        <v>0</v>
      </c>
      <c r="M67" s="156">
        <f>IF('Parade Entries'!$E72="Political",'Parade Entries'!M72,0)</f>
        <v>0</v>
      </c>
      <c r="N67" s="156">
        <f>IF('Parade Entries'!$E72="Political",'Parade Entries'!N72,0)</f>
        <v>0</v>
      </c>
      <c r="O67" s="156">
        <f>IF('Parade Entries'!$E72="Political",'Parade Entries'!O72,0)</f>
        <v>0</v>
      </c>
      <c r="P67" s="156">
        <f>IF('Parade Entries'!$E72="Political",'Parade Entries'!P72,0)</f>
        <v>0</v>
      </c>
      <c r="Q67" s="156">
        <f>IF('Parade Entries'!$E72="Political",'Parade Entries'!Q72,0)</f>
        <v>0</v>
      </c>
      <c r="R67" s="156">
        <f>IF('Parade Entries'!$E72="Political",'Parade Entries'!R72,0)</f>
        <v>0</v>
      </c>
      <c r="S67" s="296">
        <f>IF('Parade Entries'!$E72="Political",'Parade Entries'!S72,0)</f>
        <v>0</v>
      </c>
      <c r="T67" s="296">
        <f>IF('Parade Entries'!$E72="Political",'Parade Entries'!U72,0)</f>
        <v>0</v>
      </c>
      <c r="U67" s="296">
        <f>IF('Parade Entries'!$E72="Political",'Parade Entries'!V72,0)</f>
        <v>0</v>
      </c>
      <c r="V67" s="296">
        <f>IF('Parade Entries'!$E72="Political",'Parade Entries'!T72,0)</f>
        <v>0</v>
      </c>
      <c r="W67" s="297">
        <f>IF('Parade Entries'!$E72="Political",'Parade Entries'!W72,0)</f>
        <v>0</v>
      </c>
      <c r="X67" s="296">
        <f>IF('Parade Entries'!$E72="Political",'Parade Entries'!X72,0)</f>
        <v>0</v>
      </c>
      <c r="Y67" s="297">
        <f>IF('Parade Entries'!$E72="Political",'Parade Entries'!Y72,0)</f>
        <v>0</v>
      </c>
      <c r="Z67" s="296">
        <f>IF('Parade Entries'!$E72="Political",'Parade Entries'!Z72,0)</f>
        <v>0</v>
      </c>
      <c r="AA67" s="297">
        <f>IF('Parade Entries'!$E72="Political",'Parade Entries'!AA72,0)</f>
        <v>0</v>
      </c>
      <c r="AB67" s="156">
        <f>IF('Parade Entries'!$E72="Political",'Parade Entries'!AB72,0)</f>
        <v>0</v>
      </c>
      <c r="AC67" s="156">
        <f>IF('Parade Entries'!$E72="Political",'Parade Entries'!AC72,0)</f>
        <v>0</v>
      </c>
      <c r="AD67" s="156">
        <f>IF('Parade Entries'!$E72="Political",'Parade Entries'!AD72,0)</f>
        <v>0</v>
      </c>
    </row>
    <row r="68" spans="2:30" ht="18" x14ac:dyDescent="0.25">
      <c r="B68" s="156">
        <f>IF('Parade Entries'!$E73="Political",'Parade Entries'!B73,0)</f>
        <v>0</v>
      </c>
      <c r="C68" s="250">
        <f>IF('Parade Entries'!$E73="Political",'Parade Entries'!C73,0)</f>
        <v>0</v>
      </c>
      <c r="D68" s="293">
        <f>IF('Parade Entries'!$E73="Political",'Parade Entries'!D73,0)</f>
        <v>0</v>
      </c>
      <c r="E68" s="156">
        <f>IF('Parade Entries'!$E73="Political",'Parade Entries'!E73,0)</f>
        <v>0</v>
      </c>
      <c r="F68" s="156">
        <f>IF('Parade Entries'!$E73="Political",'Parade Entries'!F73,0)</f>
        <v>0</v>
      </c>
      <c r="G68" s="156">
        <f>IF('Parade Entries'!$E73="Political",'Parade Entries'!G73,0)</f>
        <v>0</v>
      </c>
      <c r="H68" s="156">
        <f>IF('Parade Entries'!$E73="Political",'Parade Entries'!H73,0)</f>
        <v>0</v>
      </c>
      <c r="I68" s="292">
        <f>IF('Parade Entries'!$E73="Political",'Parade Entries'!I73,0)</f>
        <v>0</v>
      </c>
      <c r="J68" s="156">
        <f>IF('Parade Entries'!$E73="Political",'Parade Entries'!J73,0)</f>
        <v>0</v>
      </c>
      <c r="K68" s="156">
        <f>IF('Parade Entries'!$E73="Political",'Parade Entries'!K73,0)</f>
        <v>0</v>
      </c>
      <c r="L68" s="156">
        <f>IF('Parade Entries'!$E73="Political",'Parade Entries'!L73,0)</f>
        <v>0</v>
      </c>
      <c r="M68" s="156">
        <f>IF('Parade Entries'!$E73="Political",'Parade Entries'!M73,0)</f>
        <v>0</v>
      </c>
      <c r="N68" s="156">
        <f>IF('Parade Entries'!$E73="Political",'Parade Entries'!N73,0)</f>
        <v>0</v>
      </c>
      <c r="O68" s="156">
        <f>IF('Parade Entries'!$E73="Political",'Parade Entries'!O73,0)</f>
        <v>0</v>
      </c>
      <c r="P68" s="156">
        <f>IF('Parade Entries'!$E73="Political",'Parade Entries'!P73,0)</f>
        <v>0</v>
      </c>
      <c r="Q68" s="156">
        <f>IF('Parade Entries'!$E73="Political",'Parade Entries'!Q73,0)</f>
        <v>0</v>
      </c>
      <c r="R68" s="156">
        <f>IF('Parade Entries'!$E73="Political",'Parade Entries'!R73,0)</f>
        <v>0</v>
      </c>
      <c r="S68" s="296">
        <f>IF('Parade Entries'!$E73="Political",'Parade Entries'!S73,0)</f>
        <v>0</v>
      </c>
      <c r="T68" s="296">
        <f>IF('Parade Entries'!$E73="Political",'Parade Entries'!U73,0)</f>
        <v>0</v>
      </c>
      <c r="U68" s="296">
        <f>IF('Parade Entries'!$E73="Political",'Parade Entries'!V73,0)</f>
        <v>0</v>
      </c>
      <c r="V68" s="296">
        <f>IF('Parade Entries'!$E73="Political",'Parade Entries'!T73,0)</f>
        <v>0</v>
      </c>
      <c r="W68" s="297">
        <f>IF('Parade Entries'!$E73="Political",'Parade Entries'!W73,0)</f>
        <v>0</v>
      </c>
      <c r="X68" s="296">
        <f>IF('Parade Entries'!$E73="Political",'Parade Entries'!X73,0)</f>
        <v>0</v>
      </c>
      <c r="Y68" s="297">
        <f>IF('Parade Entries'!$E73="Political",'Parade Entries'!Y73,0)</f>
        <v>0</v>
      </c>
      <c r="Z68" s="296">
        <f>IF('Parade Entries'!$E73="Political",'Parade Entries'!Z73,0)</f>
        <v>0</v>
      </c>
      <c r="AA68" s="297">
        <f>IF('Parade Entries'!$E73="Political",'Parade Entries'!AA73,0)</f>
        <v>0</v>
      </c>
      <c r="AB68" s="156">
        <f>IF('Parade Entries'!$E73="Political",'Parade Entries'!AB73,0)</f>
        <v>0</v>
      </c>
      <c r="AC68" s="156">
        <f>IF('Parade Entries'!$E73="Political",'Parade Entries'!AC73,0)</f>
        <v>0</v>
      </c>
      <c r="AD68" s="156">
        <f>IF('Parade Entries'!$E73="Political",'Parade Entries'!AD73,0)</f>
        <v>0</v>
      </c>
    </row>
    <row r="69" spans="2:30" ht="18" x14ac:dyDescent="0.25">
      <c r="B69" s="156">
        <f>IF('Parade Entries'!$E74="Political",'Parade Entries'!B74,0)</f>
        <v>0</v>
      </c>
      <c r="C69" s="250">
        <f>IF('Parade Entries'!$E74="Political",'Parade Entries'!C74,0)</f>
        <v>0</v>
      </c>
      <c r="D69" s="293">
        <f>IF('Parade Entries'!$E74="Political",'Parade Entries'!D74,0)</f>
        <v>0</v>
      </c>
      <c r="E69" s="156">
        <f>IF('Parade Entries'!$E74="Political",'Parade Entries'!E74,0)</f>
        <v>0</v>
      </c>
      <c r="F69" s="156">
        <f>IF('Parade Entries'!$E74="Political",'Parade Entries'!F74,0)</f>
        <v>0</v>
      </c>
      <c r="G69" s="156">
        <f>IF('Parade Entries'!$E74="Political",'Parade Entries'!G74,0)</f>
        <v>0</v>
      </c>
      <c r="H69" s="156">
        <f>IF('Parade Entries'!$E74="Political",'Parade Entries'!H74,0)</f>
        <v>0</v>
      </c>
      <c r="I69" s="292">
        <f>IF('Parade Entries'!$E74="Political",'Parade Entries'!I74,0)</f>
        <v>0</v>
      </c>
      <c r="J69" s="156">
        <f>IF('Parade Entries'!$E74="Political",'Parade Entries'!J74,0)</f>
        <v>0</v>
      </c>
      <c r="K69" s="156">
        <f>IF('Parade Entries'!$E74="Political",'Parade Entries'!K74,0)</f>
        <v>0</v>
      </c>
      <c r="L69" s="156">
        <f>IF('Parade Entries'!$E74="Political",'Parade Entries'!L74,0)</f>
        <v>0</v>
      </c>
      <c r="M69" s="156">
        <f>IF('Parade Entries'!$E74="Political",'Parade Entries'!M74,0)</f>
        <v>0</v>
      </c>
      <c r="N69" s="156">
        <f>IF('Parade Entries'!$E74="Political",'Parade Entries'!N74,0)</f>
        <v>0</v>
      </c>
      <c r="O69" s="156">
        <f>IF('Parade Entries'!$E74="Political",'Parade Entries'!O74,0)</f>
        <v>0</v>
      </c>
      <c r="P69" s="156">
        <f>IF('Parade Entries'!$E74="Political",'Parade Entries'!P74,0)</f>
        <v>0</v>
      </c>
      <c r="Q69" s="156">
        <f>IF('Parade Entries'!$E74="Political",'Parade Entries'!Q74,0)</f>
        <v>0</v>
      </c>
      <c r="R69" s="156">
        <f>IF('Parade Entries'!$E74="Political",'Parade Entries'!R74,0)</f>
        <v>0</v>
      </c>
      <c r="S69" s="296">
        <f>IF('Parade Entries'!$E74="Political",'Parade Entries'!S74,0)</f>
        <v>0</v>
      </c>
      <c r="T69" s="296">
        <f>IF('Parade Entries'!$E74="Political",'Parade Entries'!U74,0)</f>
        <v>0</v>
      </c>
      <c r="U69" s="296">
        <f>IF('Parade Entries'!$E74="Political",'Parade Entries'!V74,0)</f>
        <v>0</v>
      </c>
      <c r="V69" s="296">
        <f>IF('Parade Entries'!$E74="Political",'Parade Entries'!T74,0)</f>
        <v>0</v>
      </c>
      <c r="W69" s="297">
        <f>IF('Parade Entries'!$E74="Political",'Parade Entries'!W74,0)</f>
        <v>0</v>
      </c>
      <c r="X69" s="296">
        <f>IF('Parade Entries'!$E74="Political",'Parade Entries'!X74,0)</f>
        <v>0</v>
      </c>
      <c r="Y69" s="297">
        <f>IF('Parade Entries'!$E74="Political",'Parade Entries'!Y74,0)</f>
        <v>0</v>
      </c>
      <c r="Z69" s="296">
        <f>IF('Parade Entries'!$E74="Political",'Parade Entries'!Z74,0)</f>
        <v>0</v>
      </c>
      <c r="AA69" s="297">
        <f>IF('Parade Entries'!$E74="Political",'Parade Entries'!AA74,0)</f>
        <v>0</v>
      </c>
      <c r="AB69" s="156">
        <f>IF('Parade Entries'!$E74="Political",'Parade Entries'!AB74,0)</f>
        <v>0</v>
      </c>
      <c r="AC69" s="156">
        <f>IF('Parade Entries'!$E74="Political",'Parade Entries'!AC74,0)</f>
        <v>0</v>
      </c>
      <c r="AD69" s="156">
        <f>IF('Parade Entries'!$E74="Political",'Parade Entries'!AD74,0)</f>
        <v>0</v>
      </c>
    </row>
    <row r="70" spans="2:30" ht="18" x14ac:dyDescent="0.25">
      <c r="B70" s="156">
        <f>IF('Parade Entries'!$E75="Political",'Parade Entries'!B75,0)</f>
        <v>0</v>
      </c>
      <c r="C70" s="250">
        <f>IF('Parade Entries'!$E75="Political",'Parade Entries'!C75,0)</f>
        <v>0</v>
      </c>
      <c r="D70" s="293">
        <f>IF('Parade Entries'!$E75="Political",'Parade Entries'!D75,0)</f>
        <v>0</v>
      </c>
      <c r="E70" s="156">
        <f>IF('Parade Entries'!$E75="Political",'Parade Entries'!E75,0)</f>
        <v>0</v>
      </c>
      <c r="F70" s="156">
        <f>IF('Parade Entries'!$E75="Political",'Parade Entries'!F75,0)</f>
        <v>0</v>
      </c>
      <c r="G70" s="156">
        <f>IF('Parade Entries'!$E75="Political",'Parade Entries'!G75,0)</f>
        <v>0</v>
      </c>
      <c r="H70" s="156">
        <f>IF('Parade Entries'!$E75="Political",'Parade Entries'!H75,0)</f>
        <v>0</v>
      </c>
      <c r="I70" s="292">
        <f>IF('Parade Entries'!$E75="Political",'Parade Entries'!I75,0)</f>
        <v>0</v>
      </c>
      <c r="J70" s="156">
        <f>IF('Parade Entries'!$E75="Political",'Parade Entries'!J75,0)</f>
        <v>0</v>
      </c>
      <c r="K70" s="156">
        <f>IF('Parade Entries'!$E75="Political",'Parade Entries'!K75,0)</f>
        <v>0</v>
      </c>
      <c r="L70" s="156">
        <f>IF('Parade Entries'!$E75="Political",'Parade Entries'!L75,0)</f>
        <v>0</v>
      </c>
      <c r="M70" s="156">
        <f>IF('Parade Entries'!$E75="Political",'Parade Entries'!M75,0)</f>
        <v>0</v>
      </c>
      <c r="N70" s="156">
        <f>IF('Parade Entries'!$E75="Political",'Parade Entries'!N75,0)</f>
        <v>0</v>
      </c>
      <c r="O70" s="156">
        <f>IF('Parade Entries'!$E75="Political",'Parade Entries'!O75,0)</f>
        <v>0</v>
      </c>
      <c r="P70" s="156">
        <f>IF('Parade Entries'!$E75="Political",'Parade Entries'!P75,0)</f>
        <v>0</v>
      </c>
      <c r="Q70" s="156">
        <f>IF('Parade Entries'!$E75="Political",'Parade Entries'!Q75,0)</f>
        <v>0</v>
      </c>
      <c r="R70" s="156">
        <f>IF('Parade Entries'!$E75="Political",'Parade Entries'!R75,0)</f>
        <v>0</v>
      </c>
      <c r="S70" s="296">
        <f>IF('Parade Entries'!$E75="Political",'Parade Entries'!S75,0)</f>
        <v>0</v>
      </c>
      <c r="T70" s="296">
        <f>IF('Parade Entries'!$E75="Political",'Parade Entries'!U75,0)</f>
        <v>0</v>
      </c>
      <c r="U70" s="296">
        <f>IF('Parade Entries'!$E75="Political",'Parade Entries'!V75,0)</f>
        <v>0</v>
      </c>
      <c r="V70" s="296">
        <f>IF('Parade Entries'!$E75="Political",'Parade Entries'!T75,0)</f>
        <v>0</v>
      </c>
      <c r="W70" s="297">
        <f>IF('Parade Entries'!$E75="Political",'Parade Entries'!W75,0)</f>
        <v>0</v>
      </c>
      <c r="X70" s="296">
        <f>IF('Parade Entries'!$E75="Political",'Parade Entries'!X75,0)</f>
        <v>0</v>
      </c>
      <c r="Y70" s="297">
        <f>IF('Parade Entries'!$E75="Political",'Parade Entries'!Y75,0)</f>
        <v>0</v>
      </c>
      <c r="Z70" s="296">
        <f>IF('Parade Entries'!$E75="Political",'Parade Entries'!Z75,0)</f>
        <v>0</v>
      </c>
      <c r="AA70" s="297">
        <f>IF('Parade Entries'!$E75="Political",'Parade Entries'!AA75,0)</f>
        <v>0</v>
      </c>
      <c r="AB70" s="156">
        <f>IF('Parade Entries'!$E75="Political",'Parade Entries'!AB75,0)</f>
        <v>0</v>
      </c>
      <c r="AC70" s="156">
        <f>IF('Parade Entries'!$E75="Political",'Parade Entries'!AC75,0)</f>
        <v>0</v>
      </c>
      <c r="AD70" s="156">
        <f>IF('Parade Entries'!$E75="Political",'Parade Entries'!AD75,0)</f>
        <v>0</v>
      </c>
    </row>
    <row r="71" spans="2:30" ht="18" x14ac:dyDescent="0.25">
      <c r="B71" s="156">
        <f>IF('Parade Entries'!$E76="Political",'Parade Entries'!B76,0)</f>
        <v>0</v>
      </c>
      <c r="C71" s="250">
        <f>IF('Parade Entries'!$E76="Political",'Parade Entries'!C76,0)</f>
        <v>0</v>
      </c>
      <c r="D71" s="293">
        <f>IF('Parade Entries'!$E76="Political",'Parade Entries'!D76,0)</f>
        <v>0</v>
      </c>
      <c r="E71" s="156">
        <f>IF('Parade Entries'!$E76="Political",'Parade Entries'!E76,0)</f>
        <v>0</v>
      </c>
      <c r="F71" s="156">
        <f>IF('Parade Entries'!$E76="Political",'Parade Entries'!F76,0)</f>
        <v>0</v>
      </c>
      <c r="G71" s="156">
        <f>IF('Parade Entries'!$E76="Political",'Parade Entries'!G76,0)</f>
        <v>0</v>
      </c>
      <c r="H71" s="156">
        <f>IF('Parade Entries'!$E76="Political",'Parade Entries'!H76,0)</f>
        <v>0</v>
      </c>
      <c r="I71" s="292">
        <f>IF('Parade Entries'!$E76="Political",'Parade Entries'!I76,0)</f>
        <v>0</v>
      </c>
      <c r="J71" s="156">
        <f>IF('Parade Entries'!$E76="Political",'Parade Entries'!J76,0)</f>
        <v>0</v>
      </c>
      <c r="K71" s="156">
        <f>IF('Parade Entries'!$E76="Political",'Parade Entries'!K76,0)</f>
        <v>0</v>
      </c>
      <c r="L71" s="156">
        <f>IF('Parade Entries'!$E76="Political",'Parade Entries'!L76,0)</f>
        <v>0</v>
      </c>
      <c r="M71" s="156">
        <f>IF('Parade Entries'!$E76="Political",'Parade Entries'!M76,0)</f>
        <v>0</v>
      </c>
      <c r="N71" s="156">
        <f>IF('Parade Entries'!$E76="Political",'Parade Entries'!N76,0)</f>
        <v>0</v>
      </c>
      <c r="O71" s="156">
        <f>IF('Parade Entries'!$E76="Political",'Parade Entries'!O76,0)</f>
        <v>0</v>
      </c>
      <c r="P71" s="156">
        <f>IF('Parade Entries'!$E76="Political",'Parade Entries'!P76,0)</f>
        <v>0</v>
      </c>
      <c r="Q71" s="156">
        <f>IF('Parade Entries'!$E76="Political",'Parade Entries'!Q76,0)</f>
        <v>0</v>
      </c>
      <c r="R71" s="156">
        <f>IF('Parade Entries'!$E76="Political",'Parade Entries'!R76,0)</f>
        <v>0</v>
      </c>
      <c r="S71" s="296">
        <f>IF('Parade Entries'!$E76="Political",'Parade Entries'!S76,0)</f>
        <v>0</v>
      </c>
      <c r="T71" s="296">
        <f>IF('Parade Entries'!$E76="Political",'Parade Entries'!U76,0)</f>
        <v>0</v>
      </c>
      <c r="U71" s="296">
        <f>IF('Parade Entries'!$E76="Political",'Parade Entries'!V76,0)</f>
        <v>0</v>
      </c>
      <c r="V71" s="296">
        <f>IF('Parade Entries'!$E76="Political",'Parade Entries'!T76,0)</f>
        <v>0</v>
      </c>
      <c r="W71" s="297">
        <f>IF('Parade Entries'!$E76="Political",'Parade Entries'!W76,0)</f>
        <v>0</v>
      </c>
      <c r="X71" s="296">
        <f>IF('Parade Entries'!$E76="Political",'Parade Entries'!X76,0)</f>
        <v>0</v>
      </c>
      <c r="Y71" s="297">
        <f>IF('Parade Entries'!$E76="Political",'Parade Entries'!Y76,0)</f>
        <v>0</v>
      </c>
      <c r="Z71" s="296">
        <f>IF('Parade Entries'!$E76="Political",'Parade Entries'!Z76,0)</f>
        <v>0</v>
      </c>
      <c r="AA71" s="297">
        <f>IF('Parade Entries'!$E76="Political",'Parade Entries'!AA76,0)</f>
        <v>0</v>
      </c>
      <c r="AB71" s="156">
        <f>IF('Parade Entries'!$E76="Political",'Parade Entries'!AB76,0)</f>
        <v>0</v>
      </c>
      <c r="AC71" s="156">
        <f>IF('Parade Entries'!$E76="Political",'Parade Entries'!AC76,0)</f>
        <v>0</v>
      </c>
      <c r="AD71" s="156">
        <f>IF('Parade Entries'!$E76="Political",'Parade Entries'!AD76,0)</f>
        <v>0</v>
      </c>
    </row>
    <row r="72" spans="2:30" ht="18" x14ac:dyDescent="0.25">
      <c r="B72" s="156">
        <f>IF('Parade Entries'!$E77="Political",'Parade Entries'!B77,0)</f>
        <v>0</v>
      </c>
      <c r="C72" s="250">
        <f>IF('Parade Entries'!$E77="Political",'Parade Entries'!C77,0)</f>
        <v>0</v>
      </c>
      <c r="D72" s="293">
        <f>IF('Parade Entries'!$E77="Political",'Parade Entries'!D77,0)</f>
        <v>0</v>
      </c>
      <c r="E72" s="156">
        <f>IF('Parade Entries'!$E77="Political",'Parade Entries'!E77,0)</f>
        <v>0</v>
      </c>
      <c r="F72" s="156">
        <f>IF('Parade Entries'!$E77="Political",'Parade Entries'!F77,0)</f>
        <v>0</v>
      </c>
      <c r="G72" s="156">
        <f>IF('Parade Entries'!$E77="Political",'Parade Entries'!G77,0)</f>
        <v>0</v>
      </c>
      <c r="H72" s="156">
        <f>IF('Parade Entries'!$E77="Political",'Parade Entries'!H77,0)</f>
        <v>0</v>
      </c>
      <c r="I72" s="292">
        <f>IF('Parade Entries'!$E77="Political",'Parade Entries'!I77,0)</f>
        <v>0</v>
      </c>
      <c r="J72" s="156">
        <f>IF('Parade Entries'!$E77="Political",'Parade Entries'!J77,0)</f>
        <v>0</v>
      </c>
      <c r="K72" s="156">
        <f>IF('Parade Entries'!$E77="Political",'Parade Entries'!K77,0)</f>
        <v>0</v>
      </c>
      <c r="L72" s="156">
        <f>IF('Parade Entries'!$E77="Political",'Parade Entries'!L77,0)</f>
        <v>0</v>
      </c>
      <c r="M72" s="156">
        <f>IF('Parade Entries'!$E77="Political",'Parade Entries'!M77,0)</f>
        <v>0</v>
      </c>
      <c r="N72" s="156">
        <f>IF('Parade Entries'!$E77="Political",'Parade Entries'!N77,0)</f>
        <v>0</v>
      </c>
      <c r="O72" s="156">
        <f>IF('Parade Entries'!$E77="Political",'Parade Entries'!O77,0)</f>
        <v>0</v>
      </c>
      <c r="P72" s="156">
        <f>IF('Parade Entries'!$E77="Political",'Parade Entries'!P77,0)</f>
        <v>0</v>
      </c>
      <c r="Q72" s="156">
        <f>IF('Parade Entries'!$E77="Political",'Parade Entries'!Q77,0)</f>
        <v>0</v>
      </c>
      <c r="R72" s="156">
        <f>IF('Parade Entries'!$E77="Political",'Parade Entries'!R77,0)</f>
        <v>0</v>
      </c>
      <c r="S72" s="296">
        <f>IF('Parade Entries'!$E77="Political",'Parade Entries'!S77,0)</f>
        <v>0</v>
      </c>
      <c r="T72" s="296">
        <f>IF('Parade Entries'!$E77="Political",'Parade Entries'!U77,0)</f>
        <v>0</v>
      </c>
      <c r="U72" s="296">
        <f>IF('Parade Entries'!$E77="Political",'Parade Entries'!V77,0)</f>
        <v>0</v>
      </c>
      <c r="V72" s="296">
        <f>IF('Parade Entries'!$E77="Political",'Parade Entries'!T77,0)</f>
        <v>0</v>
      </c>
      <c r="W72" s="297">
        <f>IF('Parade Entries'!$E77="Political",'Parade Entries'!W77,0)</f>
        <v>0</v>
      </c>
      <c r="X72" s="296">
        <f>IF('Parade Entries'!$E77="Political",'Parade Entries'!X77,0)</f>
        <v>0</v>
      </c>
      <c r="Y72" s="297">
        <f>IF('Parade Entries'!$E77="Political",'Parade Entries'!Y77,0)</f>
        <v>0</v>
      </c>
      <c r="Z72" s="296">
        <f>IF('Parade Entries'!$E77="Political",'Parade Entries'!Z77,0)</f>
        <v>0</v>
      </c>
      <c r="AA72" s="297">
        <f>IF('Parade Entries'!$E77="Political",'Parade Entries'!AA77,0)</f>
        <v>0</v>
      </c>
      <c r="AB72" s="156">
        <f>IF('Parade Entries'!$E77="Political",'Parade Entries'!AB77,0)</f>
        <v>0</v>
      </c>
      <c r="AC72" s="156">
        <f>IF('Parade Entries'!$E77="Political",'Parade Entries'!AC77,0)</f>
        <v>0</v>
      </c>
      <c r="AD72" s="156">
        <f>IF('Parade Entries'!$E77="Political",'Parade Entries'!AD77,0)</f>
        <v>0</v>
      </c>
    </row>
    <row r="73" spans="2:30" ht="18" x14ac:dyDescent="0.25">
      <c r="B73" s="156">
        <f>IF('Parade Entries'!$E78="Political",'Parade Entries'!B78,0)</f>
        <v>0</v>
      </c>
      <c r="C73" s="250">
        <f>IF('Parade Entries'!$E78="Political",'Parade Entries'!C78,0)</f>
        <v>0</v>
      </c>
      <c r="D73" s="293">
        <f>IF('Parade Entries'!$E78="Political",'Parade Entries'!D78,0)</f>
        <v>0</v>
      </c>
      <c r="E73" s="156">
        <f>IF('Parade Entries'!$E78="Political",'Parade Entries'!E78,0)</f>
        <v>0</v>
      </c>
      <c r="F73" s="156">
        <f>IF('Parade Entries'!$E78="Political",'Parade Entries'!F78,0)</f>
        <v>0</v>
      </c>
      <c r="G73" s="156">
        <f>IF('Parade Entries'!$E78="Political",'Parade Entries'!G78,0)</f>
        <v>0</v>
      </c>
      <c r="H73" s="156">
        <f>IF('Parade Entries'!$E78="Political",'Parade Entries'!H78,0)</f>
        <v>0</v>
      </c>
      <c r="I73" s="292">
        <f>IF('Parade Entries'!$E78="Political",'Parade Entries'!I78,0)</f>
        <v>0</v>
      </c>
      <c r="J73" s="156">
        <f>IF('Parade Entries'!$E78="Political",'Parade Entries'!J78,0)</f>
        <v>0</v>
      </c>
      <c r="K73" s="156">
        <f>IF('Parade Entries'!$E78="Political",'Parade Entries'!K78,0)</f>
        <v>0</v>
      </c>
      <c r="L73" s="156">
        <f>IF('Parade Entries'!$E78="Political",'Parade Entries'!L78,0)</f>
        <v>0</v>
      </c>
      <c r="M73" s="156">
        <f>IF('Parade Entries'!$E78="Political",'Parade Entries'!M78,0)</f>
        <v>0</v>
      </c>
      <c r="N73" s="156">
        <f>IF('Parade Entries'!$E78="Political",'Parade Entries'!N78,0)</f>
        <v>0</v>
      </c>
      <c r="O73" s="156">
        <f>IF('Parade Entries'!$E78="Political",'Parade Entries'!O78,0)</f>
        <v>0</v>
      </c>
      <c r="P73" s="156">
        <f>IF('Parade Entries'!$E78="Political",'Parade Entries'!P78,0)</f>
        <v>0</v>
      </c>
      <c r="Q73" s="156">
        <f>IF('Parade Entries'!$E78="Political",'Parade Entries'!Q78,0)</f>
        <v>0</v>
      </c>
      <c r="R73" s="156">
        <f>IF('Parade Entries'!$E78="Political",'Parade Entries'!R78,0)</f>
        <v>0</v>
      </c>
      <c r="S73" s="296">
        <f>IF('Parade Entries'!$E78="Political",'Parade Entries'!S78,0)</f>
        <v>0</v>
      </c>
      <c r="T73" s="296">
        <f>IF('Parade Entries'!$E78="Political",'Parade Entries'!U78,0)</f>
        <v>0</v>
      </c>
      <c r="U73" s="296">
        <f>IF('Parade Entries'!$E78="Political",'Parade Entries'!V78,0)</f>
        <v>0</v>
      </c>
      <c r="V73" s="296">
        <f>IF('Parade Entries'!$E78="Political",'Parade Entries'!T78,0)</f>
        <v>0</v>
      </c>
      <c r="W73" s="297">
        <f>IF('Parade Entries'!$E78="Political",'Parade Entries'!W78,0)</f>
        <v>0</v>
      </c>
      <c r="X73" s="296">
        <f>IF('Parade Entries'!$E78="Political",'Parade Entries'!X78,0)</f>
        <v>0</v>
      </c>
      <c r="Y73" s="297">
        <f>IF('Parade Entries'!$E78="Political",'Parade Entries'!Y78,0)</f>
        <v>0</v>
      </c>
      <c r="Z73" s="296">
        <f>IF('Parade Entries'!$E78="Political",'Parade Entries'!Z78,0)</f>
        <v>0</v>
      </c>
      <c r="AA73" s="297">
        <f>IF('Parade Entries'!$E78="Political",'Parade Entries'!AA78,0)</f>
        <v>0</v>
      </c>
      <c r="AB73" s="156">
        <f>IF('Parade Entries'!$E78="Political",'Parade Entries'!AB78,0)</f>
        <v>0</v>
      </c>
      <c r="AC73" s="156">
        <f>IF('Parade Entries'!$E78="Political",'Parade Entries'!AC78,0)</f>
        <v>0</v>
      </c>
      <c r="AD73" s="156">
        <f>IF('Parade Entries'!$E78="Political",'Parade Entries'!AD78,0)</f>
        <v>0</v>
      </c>
    </row>
    <row r="74" spans="2:30" ht="18" x14ac:dyDescent="0.25">
      <c r="B74" s="156">
        <f>IF('Parade Entries'!$E79="Political",'Parade Entries'!B79,0)</f>
        <v>0</v>
      </c>
      <c r="C74" s="250">
        <f>IF('Parade Entries'!$E79="Political",'Parade Entries'!C79,0)</f>
        <v>0</v>
      </c>
      <c r="D74" s="293">
        <f>IF('Parade Entries'!$E79="Political",'Parade Entries'!D79,0)</f>
        <v>0</v>
      </c>
      <c r="E74" s="156">
        <f>IF('Parade Entries'!$E79="Political",'Parade Entries'!E79,0)</f>
        <v>0</v>
      </c>
      <c r="F74" s="156">
        <f>IF('Parade Entries'!$E79="Political",'Parade Entries'!F79,0)</f>
        <v>0</v>
      </c>
      <c r="G74" s="156">
        <f>IF('Parade Entries'!$E79="Political",'Parade Entries'!G79,0)</f>
        <v>0</v>
      </c>
      <c r="H74" s="156">
        <f>IF('Parade Entries'!$E79="Political",'Parade Entries'!H79,0)</f>
        <v>0</v>
      </c>
      <c r="I74" s="292">
        <f>IF('Parade Entries'!$E79="Political",'Parade Entries'!I79,0)</f>
        <v>0</v>
      </c>
      <c r="J74" s="156">
        <f>IF('Parade Entries'!$E79="Political",'Parade Entries'!J79,0)</f>
        <v>0</v>
      </c>
      <c r="K74" s="156">
        <f>IF('Parade Entries'!$E79="Political",'Parade Entries'!K79,0)</f>
        <v>0</v>
      </c>
      <c r="L74" s="156">
        <f>IF('Parade Entries'!$E79="Political",'Parade Entries'!L79,0)</f>
        <v>0</v>
      </c>
      <c r="M74" s="156">
        <f>IF('Parade Entries'!$E79="Political",'Parade Entries'!M79,0)</f>
        <v>0</v>
      </c>
      <c r="N74" s="156">
        <f>IF('Parade Entries'!$E79="Political",'Parade Entries'!N79,0)</f>
        <v>0</v>
      </c>
      <c r="O74" s="156">
        <f>IF('Parade Entries'!$E79="Political",'Parade Entries'!O79,0)</f>
        <v>0</v>
      </c>
      <c r="P74" s="156">
        <f>IF('Parade Entries'!$E79="Political",'Parade Entries'!P79,0)</f>
        <v>0</v>
      </c>
      <c r="Q74" s="156">
        <f>IF('Parade Entries'!$E79="Political",'Parade Entries'!Q79,0)</f>
        <v>0</v>
      </c>
      <c r="R74" s="156">
        <f>IF('Parade Entries'!$E79="Political",'Parade Entries'!R79,0)</f>
        <v>0</v>
      </c>
      <c r="S74" s="296">
        <f>IF('Parade Entries'!$E79="Political",'Parade Entries'!S79,0)</f>
        <v>0</v>
      </c>
      <c r="T74" s="296">
        <f>IF('Parade Entries'!$E79="Political",'Parade Entries'!U79,0)</f>
        <v>0</v>
      </c>
      <c r="U74" s="296">
        <f>IF('Parade Entries'!$E79="Political",'Parade Entries'!V79,0)</f>
        <v>0</v>
      </c>
      <c r="V74" s="296">
        <f>IF('Parade Entries'!$E79="Political",'Parade Entries'!T79,0)</f>
        <v>0</v>
      </c>
      <c r="W74" s="297">
        <f>IF('Parade Entries'!$E79="Political",'Parade Entries'!W79,0)</f>
        <v>0</v>
      </c>
      <c r="X74" s="296">
        <f>IF('Parade Entries'!$E79="Political",'Parade Entries'!X79,0)</f>
        <v>0</v>
      </c>
      <c r="Y74" s="297">
        <f>IF('Parade Entries'!$E79="Political",'Parade Entries'!Y79,0)</f>
        <v>0</v>
      </c>
      <c r="Z74" s="296">
        <f>IF('Parade Entries'!$E79="Political",'Parade Entries'!Z79,0)</f>
        <v>0</v>
      </c>
      <c r="AA74" s="297">
        <f>IF('Parade Entries'!$E79="Political",'Parade Entries'!AA79,0)</f>
        <v>0</v>
      </c>
      <c r="AB74" s="156">
        <f>IF('Parade Entries'!$E79="Political",'Parade Entries'!AB79,0)</f>
        <v>0</v>
      </c>
      <c r="AC74" s="156">
        <f>IF('Parade Entries'!$E79="Political",'Parade Entries'!AC79,0)</f>
        <v>0</v>
      </c>
      <c r="AD74" s="156">
        <f>IF('Parade Entries'!$E79="Political",'Parade Entries'!AD79,0)</f>
        <v>0</v>
      </c>
    </row>
    <row r="75" spans="2:30" ht="18" x14ac:dyDescent="0.25">
      <c r="B75" s="156">
        <f>IF('Parade Entries'!$E80="Political",'Parade Entries'!B80,0)</f>
        <v>0</v>
      </c>
      <c r="C75" s="250">
        <f>IF('Parade Entries'!$E80="Political",'Parade Entries'!C80,0)</f>
        <v>0</v>
      </c>
      <c r="D75" s="293">
        <f>IF('Parade Entries'!$E80="Political",'Parade Entries'!D80,0)</f>
        <v>0</v>
      </c>
      <c r="E75" s="156">
        <f>IF('Parade Entries'!$E80="Political",'Parade Entries'!E80,0)</f>
        <v>0</v>
      </c>
      <c r="F75" s="156">
        <f>IF('Parade Entries'!$E80="Political",'Parade Entries'!F80,0)</f>
        <v>0</v>
      </c>
      <c r="G75" s="156">
        <f>IF('Parade Entries'!$E80="Political",'Parade Entries'!G80,0)</f>
        <v>0</v>
      </c>
      <c r="H75" s="156">
        <f>IF('Parade Entries'!$E80="Political",'Parade Entries'!H80,0)</f>
        <v>0</v>
      </c>
      <c r="I75" s="292">
        <f>IF('Parade Entries'!$E80="Political",'Parade Entries'!I80,0)</f>
        <v>0</v>
      </c>
      <c r="J75" s="156">
        <f>IF('Parade Entries'!$E80="Political",'Parade Entries'!J80,0)</f>
        <v>0</v>
      </c>
      <c r="K75" s="156">
        <f>IF('Parade Entries'!$E80="Political",'Parade Entries'!K80,0)</f>
        <v>0</v>
      </c>
      <c r="L75" s="156">
        <f>IF('Parade Entries'!$E80="Political",'Parade Entries'!L80,0)</f>
        <v>0</v>
      </c>
      <c r="M75" s="156">
        <f>IF('Parade Entries'!$E80="Political",'Parade Entries'!M80,0)</f>
        <v>0</v>
      </c>
      <c r="N75" s="156">
        <f>IF('Parade Entries'!$E80="Political",'Parade Entries'!N80,0)</f>
        <v>0</v>
      </c>
      <c r="O75" s="156">
        <f>IF('Parade Entries'!$E80="Political",'Parade Entries'!O80,0)</f>
        <v>0</v>
      </c>
      <c r="P75" s="156">
        <f>IF('Parade Entries'!$E80="Political",'Parade Entries'!P80,0)</f>
        <v>0</v>
      </c>
      <c r="Q75" s="156">
        <f>IF('Parade Entries'!$E80="Political",'Parade Entries'!Q80,0)</f>
        <v>0</v>
      </c>
      <c r="R75" s="156">
        <f>IF('Parade Entries'!$E80="Political",'Parade Entries'!R80,0)</f>
        <v>0</v>
      </c>
      <c r="S75" s="296">
        <f>IF('Parade Entries'!$E80="Political",'Parade Entries'!S80,0)</f>
        <v>0</v>
      </c>
      <c r="T75" s="296">
        <f>IF('Parade Entries'!$E80="Political",'Parade Entries'!U80,0)</f>
        <v>0</v>
      </c>
      <c r="U75" s="296">
        <f>IF('Parade Entries'!$E80="Political",'Parade Entries'!V80,0)</f>
        <v>0</v>
      </c>
      <c r="V75" s="296">
        <f>IF('Parade Entries'!$E80="Political",'Parade Entries'!T80,0)</f>
        <v>0</v>
      </c>
      <c r="W75" s="297">
        <f>IF('Parade Entries'!$E80="Political",'Parade Entries'!W80,0)</f>
        <v>0</v>
      </c>
      <c r="X75" s="296">
        <f>IF('Parade Entries'!$E80="Political",'Parade Entries'!X80,0)</f>
        <v>0</v>
      </c>
      <c r="Y75" s="297">
        <f>IF('Parade Entries'!$E80="Political",'Parade Entries'!Y80,0)</f>
        <v>0</v>
      </c>
      <c r="Z75" s="296">
        <f>IF('Parade Entries'!$E80="Political",'Parade Entries'!Z80,0)</f>
        <v>0</v>
      </c>
      <c r="AA75" s="297">
        <f>IF('Parade Entries'!$E80="Political",'Parade Entries'!AA80,0)</f>
        <v>0</v>
      </c>
      <c r="AB75" s="156">
        <f>IF('Parade Entries'!$E80="Political",'Parade Entries'!AB80,0)</f>
        <v>0</v>
      </c>
      <c r="AC75" s="156">
        <f>IF('Parade Entries'!$E80="Political",'Parade Entries'!AC80,0)</f>
        <v>0</v>
      </c>
      <c r="AD75" s="156">
        <f>IF('Parade Entries'!$E80="Political",'Parade Entries'!AD80,0)</f>
        <v>0</v>
      </c>
    </row>
    <row r="76" spans="2:30" ht="18" x14ac:dyDescent="0.25">
      <c r="B76" s="156">
        <f>IF('Parade Entries'!$E81="Political",'Parade Entries'!B81,0)</f>
        <v>0</v>
      </c>
      <c r="C76" s="250">
        <f>IF('Parade Entries'!$E81="Political",'Parade Entries'!C81,0)</f>
        <v>0</v>
      </c>
      <c r="D76" s="293">
        <f>IF('Parade Entries'!$E81="Political",'Parade Entries'!D81,0)</f>
        <v>0</v>
      </c>
      <c r="E76" s="156">
        <f>IF('Parade Entries'!$E81="Political",'Parade Entries'!E81,0)</f>
        <v>0</v>
      </c>
      <c r="F76" s="156">
        <f>IF('Parade Entries'!$E81="Political",'Parade Entries'!F81,0)</f>
        <v>0</v>
      </c>
      <c r="G76" s="156">
        <f>IF('Parade Entries'!$E81="Political",'Parade Entries'!G81,0)</f>
        <v>0</v>
      </c>
      <c r="H76" s="156">
        <f>IF('Parade Entries'!$E81="Political",'Parade Entries'!H81,0)</f>
        <v>0</v>
      </c>
      <c r="I76" s="292">
        <f>IF('Parade Entries'!$E81="Political",'Parade Entries'!I81,0)</f>
        <v>0</v>
      </c>
      <c r="J76" s="156">
        <f>IF('Parade Entries'!$E81="Political",'Parade Entries'!J81,0)</f>
        <v>0</v>
      </c>
      <c r="K76" s="156">
        <f>IF('Parade Entries'!$E81="Political",'Parade Entries'!K81,0)</f>
        <v>0</v>
      </c>
      <c r="L76" s="156">
        <f>IF('Parade Entries'!$E81="Political",'Parade Entries'!L81,0)</f>
        <v>0</v>
      </c>
      <c r="M76" s="156">
        <f>IF('Parade Entries'!$E81="Political",'Parade Entries'!M81,0)</f>
        <v>0</v>
      </c>
      <c r="N76" s="156">
        <f>IF('Parade Entries'!$E81="Political",'Parade Entries'!N81,0)</f>
        <v>0</v>
      </c>
      <c r="O76" s="156">
        <f>IF('Parade Entries'!$E81="Political",'Parade Entries'!O81,0)</f>
        <v>0</v>
      </c>
      <c r="P76" s="156">
        <f>IF('Parade Entries'!$E81="Political",'Parade Entries'!P81,0)</f>
        <v>0</v>
      </c>
      <c r="Q76" s="156">
        <f>IF('Parade Entries'!$E81="Political",'Parade Entries'!Q81,0)</f>
        <v>0</v>
      </c>
      <c r="R76" s="156">
        <f>IF('Parade Entries'!$E81="Political",'Parade Entries'!R81,0)</f>
        <v>0</v>
      </c>
      <c r="S76" s="296">
        <f>IF('Parade Entries'!$E81="Political",'Parade Entries'!S81,0)</f>
        <v>0</v>
      </c>
      <c r="T76" s="296">
        <f>IF('Parade Entries'!$E81="Political",'Parade Entries'!U81,0)</f>
        <v>0</v>
      </c>
      <c r="U76" s="296">
        <f>IF('Parade Entries'!$E81="Political",'Parade Entries'!V81,0)</f>
        <v>0</v>
      </c>
      <c r="V76" s="296">
        <f>IF('Parade Entries'!$E81="Political",'Parade Entries'!T81,0)</f>
        <v>0</v>
      </c>
      <c r="W76" s="297">
        <f>IF('Parade Entries'!$E81="Political",'Parade Entries'!W81,0)</f>
        <v>0</v>
      </c>
      <c r="X76" s="296">
        <f>IF('Parade Entries'!$E81="Political",'Parade Entries'!X81,0)</f>
        <v>0</v>
      </c>
      <c r="Y76" s="297">
        <f>IF('Parade Entries'!$E81="Political",'Parade Entries'!Y81,0)</f>
        <v>0</v>
      </c>
      <c r="Z76" s="296">
        <f>IF('Parade Entries'!$E81="Political",'Parade Entries'!Z81,0)</f>
        <v>0</v>
      </c>
      <c r="AA76" s="297">
        <f>IF('Parade Entries'!$E81="Political",'Parade Entries'!AA81,0)</f>
        <v>0</v>
      </c>
      <c r="AB76" s="156">
        <f>IF('Parade Entries'!$E81="Political",'Parade Entries'!AB81,0)</f>
        <v>0</v>
      </c>
      <c r="AC76" s="156">
        <f>IF('Parade Entries'!$E81="Political",'Parade Entries'!AC81,0)</f>
        <v>0</v>
      </c>
      <c r="AD76" s="156">
        <f>IF('Parade Entries'!$E81="Political",'Parade Entries'!AD81,0)</f>
        <v>0</v>
      </c>
    </row>
    <row r="77" spans="2:30" ht="18" x14ac:dyDescent="0.25">
      <c r="B77" s="156">
        <f>IF('Parade Entries'!$E82="Political",'Parade Entries'!B82,0)</f>
        <v>0</v>
      </c>
      <c r="C77" s="250">
        <f>IF('Parade Entries'!$E82="Political",'Parade Entries'!C82,0)</f>
        <v>0</v>
      </c>
      <c r="D77" s="293">
        <f>IF('Parade Entries'!$E82="Political",'Parade Entries'!D82,0)</f>
        <v>0</v>
      </c>
      <c r="E77" s="156">
        <f>IF('Parade Entries'!$E82="Political",'Parade Entries'!E82,0)</f>
        <v>0</v>
      </c>
      <c r="F77" s="156">
        <f>IF('Parade Entries'!$E82="Political",'Parade Entries'!F82,0)</f>
        <v>0</v>
      </c>
      <c r="G77" s="156">
        <f>IF('Parade Entries'!$E82="Political",'Parade Entries'!G82,0)</f>
        <v>0</v>
      </c>
      <c r="H77" s="156">
        <f>IF('Parade Entries'!$E82="Political",'Parade Entries'!H82,0)</f>
        <v>0</v>
      </c>
      <c r="I77" s="292">
        <f>IF('Parade Entries'!$E82="Political",'Parade Entries'!I82,0)</f>
        <v>0</v>
      </c>
      <c r="J77" s="156">
        <f>IF('Parade Entries'!$E82="Political",'Parade Entries'!J82,0)</f>
        <v>0</v>
      </c>
      <c r="K77" s="156">
        <f>IF('Parade Entries'!$E82="Political",'Parade Entries'!K82,0)</f>
        <v>0</v>
      </c>
      <c r="L77" s="156">
        <f>IF('Parade Entries'!$E82="Political",'Parade Entries'!L82,0)</f>
        <v>0</v>
      </c>
      <c r="M77" s="156">
        <f>IF('Parade Entries'!$E82="Political",'Parade Entries'!M82,0)</f>
        <v>0</v>
      </c>
      <c r="N77" s="156">
        <f>IF('Parade Entries'!$E82="Political",'Parade Entries'!N82,0)</f>
        <v>0</v>
      </c>
      <c r="O77" s="156">
        <f>IF('Parade Entries'!$E82="Political",'Parade Entries'!O82,0)</f>
        <v>0</v>
      </c>
      <c r="P77" s="156">
        <f>IF('Parade Entries'!$E82="Political",'Parade Entries'!P82,0)</f>
        <v>0</v>
      </c>
      <c r="Q77" s="156">
        <f>IF('Parade Entries'!$E82="Political",'Parade Entries'!Q82,0)</f>
        <v>0</v>
      </c>
      <c r="R77" s="156">
        <f>IF('Parade Entries'!$E82="Political",'Parade Entries'!R82,0)</f>
        <v>0</v>
      </c>
      <c r="S77" s="296">
        <f>IF('Parade Entries'!$E82="Political",'Parade Entries'!S82,0)</f>
        <v>0</v>
      </c>
      <c r="T77" s="296">
        <f>IF('Parade Entries'!$E82="Political",'Parade Entries'!U82,0)</f>
        <v>0</v>
      </c>
      <c r="U77" s="296">
        <f>IF('Parade Entries'!$E82="Political",'Parade Entries'!V82,0)</f>
        <v>0</v>
      </c>
      <c r="V77" s="296">
        <f>IF('Parade Entries'!$E82="Political",'Parade Entries'!T82,0)</f>
        <v>0</v>
      </c>
      <c r="W77" s="297">
        <f>IF('Parade Entries'!$E82="Political",'Parade Entries'!W82,0)</f>
        <v>0</v>
      </c>
      <c r="X77" s="296">
        <f>IF('Parade Entries'!$E82="Political",'Parade Entries'!X82,0)</f>
        <v>0</v>
      </c>
      <c r="Y77" s="297">
        <f>IF('Parade Entries'!$E82="Political",'Parade Entries'!Y82,0)</f>
        <v>0</v>
      </c>
      <c r="Z77" s="296">
        <f>IF('Parade Entries'!$E82="Political",'Parade Entries'!Z82,0)</f>
        <v>0</v>
      </c>
      <c r="AA77" s="297">
        <f>IF('Parade Entries'!$E82="Political",'Parade Entries'!AA82,0)</f>
        <v>0</v>
      </c>
      <c r="AB77" s="156">
        <f>IF('Parade Entries'!$E82="Political",'Parade Entries'!AB82,0)</f>
        <v>0</v>
      </c>
      <c r="AC77" s="156">
        <f>IF('Parade Entries'!$E82="Political",'Parade Entries'!AC82,0)</f>
        <v>0</v>
      </c>
      <c r="AD77" s="156">
        <f>IF('Parade Entries'!$E82="Political",'Parade Entries'!AD82,0)</f>
        <v>0</v>
      </c>
    </row>
    <row r="78" spans="2:30" ht="18" x14ac:dyDescent="0.25">
      <c r="B78" s="156">
        <f>IF('Parade Entries'!$E83="Political",'Parade Entries'!B83,0)</f>
        <v>0</v>
      </c>
      <c r="C78" s="250">
        <f>IF('Parade Entries'!$E83="Political",'Parade Entries'!C83,0)</f>
        <v>0</v>
      </c>
      <c r="D78" s="293">
        <f>IF('Parade Entries'!$E83="Political",'Parade Entries'!D83,0)</f>
        <v>0</v>
      </c>
      <c r="E78" s="156">
        <f>IF('Parade Entries'!$E83="Political",'Parade Entries'!E83,0)</f>
        <v>0</v>
      </c>
      <c r="F78" s="156">
        <f>IF('Parade Entries'!$E83="Political",'Parade Entries'!F83,0)</f>
        <v>0</v>
      </c>
      <c r="G78" s="156">
        <f>IF('Parade Entries'!$E83="Political",'Parade Entries'!G83,0)</f>
        <v>0</v>
      </c>
      <c r="H78" s="156">
        <f>IF('Parade Entries'!$E83="Political",'Parade Entries'!H83,0)</f>
        <v>0</v>
      </c>
      <c r="I78" s="292">
        <f>IF('Parade Entries'!$E83="Political",'Parade Entries'!I83,0)</f>
        <v>0</v>
      </c>
      <c r="J78" s="156">
        <f>IF('Parade Entries'!$E83="Political",'Parade Entries'!J83,0)</f>
        <v>0</v>
      </c>
      <c r="K78" s="156">
        <f>IF('Parade Entries'!$E83="Political",'Parade Entries'!K83,0)</f>
        <v>0</v>
      </c>
      <c r="L78" s="156">
        <f>IF('Parade Entries'!$E83="Political",'Parade Entries'!L83,0)</f>
        <v>0</v>
      </c>
      <c r="M78" s="156">
        <f>IF('Parade Entries'!$E83="Political",'Parade Entries'!M83,0)</f>
        <v>0</v>
      </c>
      <c r="N78" s="156">
        <f>IF('Parade Entries'!$E83="Political",'Parade Entries'!N83,0)</f>
        <v>0</v>
      </c>
      <c r="O78" s="156">
        <f>IF('Parade Entries'!$E83="Political",'Parade Entries'!O83,0)</f>
        <v>0</v>
      </c>
      <c r="P78" s="156">
        <f>IF('Parade Entries'!$E83="Political",'Parade Entries'!P83,0)</f>
        <v>0</v>
      </c>
      <c r="Q78" s="156">
        <f>IF('Parade Entries'!$E83="Political",'Parade Entries'!Q83,0)</f>
        <v>0</v>
      </c>
      <c r="R78" s="156">
        <f>IF('Parade Entries'!$E83="Political",'Parade Entries'!R83,0)</f>
        <v>0</v>
      </c>
      <c r="S78" s="296">
        <f>IF('Parade Entries'!$E83="Political",'Parade Entries'!S83,0)</f>
        <v>0</v>
      </c>
      <c r="T78" s="296">
        <f>IF('Parade Entries'!$E83="Political",'Parade Entries'!U83,0)</f>
        <v>0</v>
      </c>
      <c r="U78" s="296">
        <f>IF('Parade Entries'!$E83="Political",'Parade Entries'!V83,0)</f>
        <v>0</v>
      </c>
      <c r="V78" s="296">
        <f>IF('Parade Entries'!$E83="Political",'Parade Entries'!T83,0)</f>
        <v>0</v>
      </c>
      <c r="W78" s="297">
        <f>IF('Parade Entries'!$E83="Political",'Parade Entries'!W83,0)</f>
        <v>0</v>
      </c>
      <c r="X78" s="296">
        <f>IF('Parade Entries'!$E83="Political",'Parade Entries'!X83,0)</f>
        <v>0</v>
      </c>
      <c r="Y78" s="297">
        <f>IF('Parade Entries'!$E83="Political",'Parade Entries'!Y83,0)</f>
        <v>0</v>
      </c>
      <c r="Z78" s="296">
        <f>IF('Parade Entries'!$E83="Political",'Parade Entries'!Z83,0)</f>
        <v>0</v>
      </c>
      <c r="AA78" s="297">
        <f>IF('Parade Entries'!$E83="Political",'Parade Entries'!AA83,0)</f>
        <v>0</v>
      </c>
      <c r="AB78" s="156">
        <f>IF('Parade Entries'!$E83="Political",'Parade Entries'!AB83,0)</f>
        <v>0</v>
      </c>
      <c r="AC78" s="156">
        <f>IF('Parade Entries'!$E83="Political",'Parade Entries'!AC83,0)</f>
        <v>0</v>
      </c>
      <c r="AD78" s="156">
        <f>IF('Parade Entries'!$E83="Political",'Parade Entries'!AD83,0)</f>
        <v>0</v>
      </c>
    </row>
    <row r="79" spans="2:30" ht="18" x14ac:dyDescent="0.25">
      <c r="B79" s="156">
        <f>IF('Parade Entries'!$E84="Political",'Parade Entries'!B84,0)</f>
        <v>0</v>
      </c>
      <c r="C79" s="250">
        <f>IF('Parade Entries'!$E84="Political",'Parade Entries'!C84,0)</f>
        <v>0</v>
      </c>
      <c r="D79" s="293">
        <f>IF('Parade Entries'!$E84="Political",'Parade Entries'!D84,0)</f>
        <v>0</v>
      </c>
      <c r="E79" s="156">
        <f>IF('Parade Entries'!$E84="Political",'Parade Entries'!E84,0)</f>
        <v>0</v>
      </c>
      <c r="F79" s="156">
        <f>IF('Parade Entries'!$E84="Political",'Parade Entries'!F84,0)</f>
        <v>0</v>
      </c>
      <c r="G79" s="156">
        <f>IF('Parade Entries'!$E84="Political",'Parade Entries'!G84,0)</f>
        <v>0</v>
      </c>
      <c r="H79" s="156">
        <f>IF('Parade Entries'!$E84="Political",'Parade Entries'!H84,0)</f>
        <v>0</v>
      </c>
      <c r="I79" s="292">
        <f>IF('Parade Entries'!$E84="Political",'Parade Entries'!I84,0)</f>
        <v>0</v>
      </c>
      <c r="J79" s="156">
        <f>IF('Parade Entries'!$E84="Political",'Parade Entries'!J84,0)</f>
        <v>0</v>
      </c>
      <c r="K79" s="156">
        <f>IF('Parade Entries'!$E84="Political",'Parade Entries'!K84,0)</f>
        <v>0</v>
      </c>
      <c r="L79" s="156">
        <f>IF('Parade Entries'!$E84="Political",'Parade Entries'!L84,0)</f>
        <v>0</v>
      </c>
      <c r="M79" s="156">
        <f>IF('Parade Entries'!$E84="Political",'Parade Entries'!M84,0)</f>
        <v>0</v>
      </c>
      <c r="N79" s="156">
        <f>IF('Parade Entries'!$E84="Political",'Parade Entries'!N84,0)</f>
        <v>0</v>
      </c>
      <c r="O79" s="156">
        <f>IF('Parade Entries'!$E84="Political",'Parade Entries'!O84,0)</f>
        <v>0</v>
      </c>
      <c r="P79" s="156">
        <f>IF('Parade Entries'!$E84="Political",'Parade Entries'!P84,0)</f>
        <v>0</v>
      </c>
      <c r="Q79" s="156">
        <f>IF('Parade Entries'!$E84="Political",'Parade Entries'!Q84,0)</f>
        <v>0</v>
      </c>
      <c r="R79" s="156">
        <f>IF('Parade Entries'!$E84="Political",'Parade Entries'!R84,0)</f>
        <v>0</v>
      </c>
      <c r="S79" s="296">
        <f>IF('Parade Entries'!$E84="Political",'Parade Entries'!S84,0)</f>
        <v>0</v>
      </c>
      <c r="T79" s="296">
        <f>IF('Parade Entries'!$E84="Political",'Parade Entries'!U84,0)</f>
        <v>0</v>
      </c>
      <c r="U79" s="296">
        <f>IF('Parade Entries'!$E84="Political",'Parade Entries'!V84,0)</f>
        <v>0</v>
      </c>
      <c r="V79" s="296">
        <f>IF('Parade Entries'!$E84="Political",'Parade Entries'!T84,0)</f>
        <v>0</v>
      </c>
      <c r="W79" s="297">
        <f>IF('Parade Entries'!$E84="Political",'Parade Entries'!W84,0)</f>
        <v>0</v>
      </c>
      <c r="X79" s="296">
        <f>IF('Parade Entries'!$E84="Political",'Parade Entries'!X84,0)</f>
        <v>0</v>
      </c>
      <c r="Y79" s="297">
        <f>IF('Parade Entries'!$E84="Political",'Parade Entries'!Y84,0)</f>
        <v>0</v>
      </c>
      <c r="Z79" s="296">
        <f>IF('Parade Entries'!$E84="Political",'Parade Entries'!Z84,0)</f>
        <v>0</v>
      </c>
      <c r="AA79" s="297">
        <f>IF('Parade Entries'!$E84="Political",'Parade Entries'!AA84,0)</f>
        <v>0</v>
      </c>
      <c r="AB79" s="156">
        <f>IF('Parade Entries'!$E84="Political",'Parade Entries'!AB84,0)</f>
        <v>0</v>
      </c>
      <c r="AC79" s="156">
        <f>IF('Parade Entries'!$E84="Political",'Parade Entries'!AC84,0)</f>
        <v>0</v>
      </c>
      <c r="AD79" s="156">
        <f>IF('Parade Entries'!$E84="Political",'Parade Entries'!AD84,0)</f>
        <v>0</v>
      </c>
    </row>
    <row r="80" spans="2:30" ht="18" x14ac:dyDescent="0.25">
      <c r="B80" s="156">
        <f>IF('Parade Entries'!$E85="Political",'Parade Entries'!B85,0)</f>
        <v>0</v>
      </c>
      <c r="C80" s="250">
        <f>IF('Parade Entries'!$E85="Political",'Parade Entries'!C85,0)</f>
        <v>0</v>
      </c>
      <c r="D80" s="293">
        <f>IF('Parade Entries'!$E85="Political",'Parade Entries'!D85,0)</f>
        <v>0</v>
      </c>
      <c r="E80" s="156">
        <f>IF('Parade Entries'!$E85="Political",'Parade Entries'!E85,0)</f>
        <v>0</v>
      </c>
      <c r="F80" s="156">
        <f>IF('Parade Entries'!$E85="Political",'Parade Entries'!F85,0)</f>
        <v>0</v>
      </c>
      <c r="G80" s="156">
        <f>IF('Parade Entries'!$E85="Political",'Parade Entries'!G85,0)</f>
        <v>0</v>
      </c>
      <c r="H80" s="156">
        <f>IF('Parade Entries'!$E85="Political",'Parade Entries'!H85,0)</f>
        <v>0</v>
      </c>
      <c r="I80" s="292">
        <f>IF('Parade Entries'!$E85="Political",'Parade Entries'!I85,0)</f>
        <v>0</v>
      </c>
      <c r="J80" s="156">
        <f>IF('Parade Entries'!$E85="Political",'Parade Entries'!J85,0)</f>
        <v>0</v>
      </c>
      <c r="K80" s="156">
        <f>IF('Parade Entries'!$E85="Political",'Parade Entries'!K85,0)</f>
        <v>0</v>
      </c>
      <c r="L80" s="156">
        <f>IF('Parade Entries'!$E85="Political",'Parade Entries'!L85,0)</f>
        <v>0</v>
      </c>
      <c r="M80" s="156">
        <f>IF('Parade Entries'!$E85="Political",'Parade Entries'!M85,0)</f>
        <v>0</v>
      </c>
      <c r="N80" s="156">
        <f>IF('Parade Entries'!$E85="Political",'Parade Entries'!N85,0)</f>
        <v>0</v>
      </c>
      <c r="O80" s="156">
        <f>IF('Parade Entries'!$E85="Political",'Parade Entries'!O85,0)</f>
        <v>0</v>
      </c>
      <c r="P80" s="156">
        <f>IF('Parade Entries'!$E85="Political",'Parade Entries'!P85,0)</f>
        <v>0</v>
      </c>
      <c r="Q80" s="156">
        <f>IF('Parade Entries'!$E85="Political",'Parade Entries'!Q85,0)</f>
        <v>0</v>
      </c>
      <c r="R80" s="156">
        <f>IF('Parade Entries'!$E85="Political",'Parade Entries'!R85,0)</f>
        <v>0</v>
      </c>
      <c r="S80" s="296">
        <f>IF('Parade Entries'!$E85="Political",'Parade Entries'!S85,0)</f>
        <v>0</v>
      </c>
      <c r="T80" s="296">
        <f>IF('Parade Entries'!$E85="Political",'Parade Entries'!U85,0)</f>
        <v>0</v>
      </c>
      <c r="U80" s="296">
        <f>IF('Parade Entries'!$E85="Political",'Parade Entries'!V85,0)</f>
        <v>0</v>
      </c>
      <c r="V80" s="296">
        <f>IF('Parade Entries'!$E85="Political",'Parade Entries'!T85,0)</f>
        <v>0</v>
      </c>
      <c r="W80" s="297">
        <f>IF('Parade Entries'!$E85="Political",'Parade Entries'!W85,0)</f>
        <v>0</v>
      </c>
      <c r="X80" s="296">
        <f>IF('Parade Entries'!$E85="Political",'Parade Entries'!X85,0)</f>
        <v>0</v>
      </c>
      <c r="Y80" s="297">
        <f>IF('Parade Entries'!$E85="Political",'Parade Entries'!Y85,0)</f>
        <v>0</v>
      </c>
      <c r="Z80" s="296">
        <f>IF('Parade Entries'!$E85="Political",'Parade Entries'!Z85,0)</f>
        <v>0</v>
      </c>
      <c r="AA80" s="297">
        <f>IF('Parade Entries'!$E85="Political",'Parade Entries'!AA85,0)</f>
        <v>0</v>
      </c>
      <c r="AB80" s="156">
        <f>IF('Parade Entries'!$E85="Political",'Parade Entries'!AB85,0)</f>
        <v>0</v>
      </c>
      <c r="AC80" s="156">
        <f>IF('Parade Entries'!$E85="Political",'Parade Entries'!AC85,0)</f>
        <v>0</v>
      </c>
      <c r="AD80" s="156">
        <f>IF('Parade Entries'!$E85="Political",'Parade Entries'!AD85,0)</f>
        <v>0</v>
      </c>
    </row>
    <row r="81" spans="2:30" ht="18" x14ac:dyDescent="0.25">
      <c r="B81" s="156">
        <f>IF('Parade Entries'!$E86="Political",'Parade Entries'!B86,0)</f>
        <v>0</v>
      </c>
      <c r="C81" s="250">
        <f>IF('Parade Entries'!$E86="Political",'Parade Entries'!C86,0)</f>
        <v>0</v>
      </c>
      <c r="D81" s="293">
        <f>IF('Parade Entries'!$E86="Political",'Parade Entries'!D86,0)</f>
        <v>0</v>
      </c>
      <c r="E81" s="156">
        <f>IF('Parade Entries'!$E86="Political",'Parade Entries'!E86,0)</f>
        <v>0</v>
      </c>
      <c r="F81" s="156">
        <f>IF('Parade Entries'!$E86="Political",'Parade Entries'!F86,0)</f>
        <v>0</v>
      </c>
      <c r="G81" s="156">
        <f>IF('Parade Entries'!$E86="Political",'Parade Entries'!G86,0)</f>
        <v>0</v>
      </c>
      <c r="H81" s="156">
        <f>IF('Parade Entries'!$E86="Political",'Parade Entries'!H86,0)</f>
        <v>0</v>
      </c>
      <c r="I81" s="292">
        <f>IF('Parade Entries'!$E86="Political",'Parade Entries'!I86,0)</f>
        <v>0</v>
      </c>
      <c r="J81" s="156">
        <f>IF('Parade Entries'!$E86="Political",'Parade Entries'!J86,0)</f>
        <v>0</v>
      </c>
      <c r="K81" s="156">
        <f>IF('Parade Entries'!$E86="Political",'Parade Entries'!K86,0)</f>
        <v>0</v>
      </c>
      <c r="L81" s="156">
        <f>IF('Parade Entries'!$E86="Political",'Parade Entries'!L86,0)</f>
        <v>0</v>
      </c>
      <c r="M81" s="156">
        <f>IF('Parade Entries'!$E86="Political",'Parade Entries'!M86,0)</f>
        <v>0</v>
      </c>
      <c r="N81" s="156">
        <f>IF('Parade Entries'!$E86="Political",'Parade Entries'!N86,0)</f>
        <v>0</v>
      </c>
      <c r="O81" s="156">
        <f>IF('Parade Entries'!$E86="Political",'Parade Entries'!O86,0)</f>
        <v>0</v>
      </c>
      <c r="P81" s="156">
        <f>IF('Parade Entries'!$E86="Political",'Parade Entries'!P86,0)</f>
        <v>0</v>
      </c>
      <c r="Q81" s="156">
        <f>IF('Parade Entries'!$E86="Political",'Parade Entries'!Q86,0)</f>
        <v>0</v>
      </c>
      <c r="R81" s="156">
        <f>IF('Parade Entries'!$E86="Political",'Parade Entries'!R86,0)</f>
        <v>0</v>
      </c>
      <c r="S81" s="296">
        <f>IF('Parade Entries'!$E86="Political",'Parade Entries'!S86,0)</f>
        <v>0</v>
      </c>
      <c r="T81" s="296">
        <f>IF('Parade Entries'!$E86="Political",'Parade Entries'!U86,0)</f>
        <v>0</v>
      </c>
      <c r="U81" s="296">
        <f>IF('Parade Entries'!$E86="Political",'Parade Entries'!V86,0)</f>
        <v>0</v>
      </c>
      <c r="V81" s="296">
        <f>IF('Parade Entries'!$E86="Political",'Parade Entries'!T86,0)</f>
        <v>0</v>
      </c>
      <c r="W81" s="297">
        <f>IF('Parade Entries'!$E86="Political",'Parade Entries'!W86,0)</f>
        <v>0</v>
      </c>
      <c r="X81" s="296">
        <f>IF('Parade Entries'!$E86="Political",'Parade Entries'!X86,0)</f>
        <v>0</v>
      </c>
      <c r="Y81" s="297">
        <f>IF('Parade Entries'!$E86="Political",'Parade Entries'!Y86,0)</f>
        <v>0</v>
      </c>
      <c r="Z81" s="296">
        <f>IF('Parade Entries'!$E86="Political",'Parade Entries'!Z86,0)</f>
        <v>0</v>
      </c>
      <c r="AA81" s="297">
        <f>IF('Parade Entries'!$E86="Political",'Parade Entries'!AA86,0)</f>
        <v>0</v>
      </c>
      <c r="AB81" s="156">
        <f>IF('Parade Entries'!$E86="Political",'Parade Entries'!AB86,0)</f>
        <v>0</v>
      </c>
      <c r="AC81" s="156">
        <f>IF('Parade Entries'!$E86="Political",'Parade Entries'!AC86,0)</f>
        <v>0</v>
      </c>
      <c r="AD81" s="156">
        <f>IF('Parade Entries'!$E86="Political",'Parade Entries'!AD86,0)</f>
        <v>0</v>
      </c>
    </row>
    <row r="82" spans="2:30" ht="18" x14ac:dyDescent="0.25">
      <c r="B82" s="156">
        <f>IF('Parade Entries'!$E87="Political",'Parade Entries'!B87,0)</f>
        <v>0</v>
      </c>
      <c r="C82" s="250">
        <f>IF('Parade Entries'!$E87="Political",'Parade Entries'!C87,0)</f>
        <v>0</v>
      </c>
      <c r="D82" s="293">
        <f>IF('Parade Entries'!$E87="Political",'Parade Entries'!D87,0)</f>
        <v>0</v>
      </c>
      <c r="E82" s="156">
        <f>IF('Parade Entries'!$E87="Political",'Parade Entries'!E87,0)</f>
        <v>0</v>
      </c>
      <c r="F82" s="156">
        <f>IF('Parade Entries'!$E87="Political",'Parade Entries'!F87,0)</f>
        <v>0</v>
      </c>
      <c r="G82" s="156">
        <f>IF('Parade Entries'!$E87="Political",'Parade Entries'!G87,0)</f>
        <v>0</v>
      </c>
      <c r="H82" s="156">
        <f>IF('Parade Entries'!$E87="Political",'Parade Entries'!H87,0)</f>
        <v>0</v>
      </c>
      <c r="I82" s="292">
        <f>IF('Parade Entries'!$E87="Political",'Parade Entries'!I87,0)</f>
        <v>0</v>
      </c>
      <c r="J82" s="156">
        <f>IF('Parade Entries'!$E87="Political",'Parade Entries'!J87,0)</f>
        <v>0</v>
      </c>
      <c r="K82" s="156">
        <f>IF('Parade Entries'!$E87="Political",'Parade Entries'!K87,0)</f>
        <v>0</v>
      </c>
      <c r="L82" s="156">
        <f>IF('Parade Entries'!$E87="Political",'Parade Entries'!L87,0)</f>
        <v>0</v>
      </c>
      <c r="M82" s="156">
        <f>IF('Parade Entries'!$E87="Political",'Parade Entries'!M87,0)</f>
        <v>0</v>
      </c>
      <c r="N82" s="156">
        <f>IF('Parade Entries'!$E87="Political",'Parade Entries'!N87,0)</f>
        <v>0</v>
      </c>
      <c r="O82" s="156">
        <f>IF('Parade Entries'!$E87="Political",'Parade Entries'!O87,0)</f>
        <v>0</v>
      </c>
      <c r="P82" s="156">
        <f>IF('Parade Entries'!$E87="Political",'Parade Entries'!P87,0)</f>
        <v>0</v>
      </c>
      <c r="Q82" s="156">
        <f>IF('Parade Entries'!$E87="Political",'Parade Entries'!Q87,0)</f>
        <v>0</v>
      </c>
      <c r="R82" s="156">
        <f>IF('Parade Entries'!$E87="Political",'Parade Entries'!R87,0)</f>
        <v>0</v>
      </c>
      <c r="S82" s="296">
        <f>IF('Parade Entries'!$E87="Political",'Parade Entries'!S87,0)</f>
        <v>0</v>
      </c>
      <c r="T82" s="296">
        <f>IF('Parade Entries'!$E87="Political",'Parade Entries'!U87,0)</f>
        <v>0</v>
      </c>
      <c r="U82" s="296">
        <f>IF('Parade Entries'!$E87="Political",'Parade Entries'!V87,0)</f>
        <v>0</v>
      </c>
      <c r="V82" s="296">
        <f>IF('Parade Entries'!$E87="Political",'Parade Entries'!T87,0)</f>
        <v>0</v>
      </c>
      <c r="W82" s="297">
        <f>IF('Parade Entries'!$E87="Political",'Parade Entries'!W87,0)</f>
        <v>0</v>
      </c>
      <c r="X82" s="296">
        <f>IF('Parade Entries'!$E87="Political",'Parade Entries'!X87,0)</f>
        <v>0</v>
      </c>
      <c r="Y82" s="297">
        <f>IF('Parade Entries'!$E87="Political",'Parade Entries'!Y87,0)</f>
        <v>0</v>
      </c>
      <c r="Z82" s="296">
        <f>IF('Parade Entries'!$E87="Political",'Parade Entries'!Z87,0)</f>
        <v>0</v>
      </c>
      <c r="AA82" s="297">
        <f>IF('Parade Entries'!$E87="Political",'Parade Entries'!AA87,0)</f>
        <v>0</v>
      </c>
      <c r="AB82" s="156">
        <f>IF('Parade Entries'!$E87="Political",'Parade Entries'!AB87,0)</f>
        <v>0</v>
      </c>
      <c r="AC82" s="156">
        <f>IF('Parade Entries'!$E87="Political",'Parade Entries'!AC87,0)</f>
        <v>0</v>
      </c>
      <c r="AD82" s="156">
        <f>IF('Parade Entries'!$E87="Political",'Parade Entries'!AD87,0)</f>
        <v>0</v>
      </c>
    </row>
    <row r="83" spans="2:30" ht="18" x14ac:dyDescent="0.25">
      <c r="B83" s="156">
        <f>IF('Parade Entries'!$E88="Political",'Parade Entries'!B88,0)</f>
        <v>0</v>
      </c>
      <c r="C83" s="250">
        <f>IF('Parade Entries'!$E88="Political",'Parade Entries'!C88,0)</f>
        <v>0</v>
      </c>
      <c r="D83" s="293">
        <f>IF('Parade Entries'!$E88="Political",'Parade Entries'!D88,0)</f>
        <v>0</v>
      </c>
      <c r="E83" s="156">
        <f>IF('Parade Entries'!$E88="Political",'Parade Entries'!E88,0)</f>
        <v>0</v>
      </c>
      <c r="F83" s="156">
        <f>IF('Parade Entries'!$E88="Political",'Parade Entries'!F88,0)</f>
        <v>0</v>
      </c>
      <c r="G83" s="156">
        <f>IF('Parade Entries'!$E88="Political",'Parade Entries'!G88,0)</f>
        <v>0</v>
      </c>
      <c r="H83" s="156">
        <f>IF('Parade Entries'!$E88="Political",'Parade Entries'!H88,0)</f>
        <v>0</v>
      </c>
      <c r="I83" s="292">
        <f>IF('Parade Entries'!$E88="Political",'Parade Entries'!I88,0)</f>
        <v>0</v>
      </c>
      <c r="J83" s="156">
        <f>IF('Parade Entries'!$E88="Political",'Parade Entries'!J88,0)</f>
        <v>0</v>
      </c>
      <c r="K83" s="156">
        <f>IF('Parade Entries'!$E88="Political",'Parade Entries'!K88,0)</f>
        <v>0</v>
      </c>
      <c r="L83" s="156">
        <f>IF('Parade Entries'!$E88="Political",'Parade Entries'!L88,0)</f>
        <v>0</v>
      </c>
      <c r="M83" s="156">
        <f>IF('Parade Entries'!$E88="Political",'Parade Entries'!M88,0)</f>
        <v>0</v>
      </c>
      <c r="N83" s="156">
        <f>IF('Parade Entries'!$E88="Political",'Parade Entries'!N88,0)</f>
        <v>0</v>
      </c>
      <c r="O83" s="156">
        <f>IF('Parade Entries'!$E88="Political",'Parade Entries'!O88,0)</f>
        <v>0</v>
      </c>
      <c r="P83" s="156">
        <f>IF('Parade Entries'!$E88="Political",'Parade Entries'!P88,0)</f>
        <v>0</v>
      </c>
      <c r="Q83" s="156">
        <f>IF('Parade Entries'!$E88="Political",'Parade Entries'!Q88,0)</f>
        <v>0</v>
      </c>
      <c r="R83" s="156">
        <f>IF('Parade Entries'!$E88="Political",'Parade Entries'!R88,0)</f>
        <v>0</v>
      </c>
      <c r="S83" s="296">
        <f>IF('Parade Entries'!$E88="Political",'Parade Entries'!S88,0)</f>
        <v>0</v>
      </c>
      <c r="T83" s="296">
        <f>IF('Parade Entries'!$E88="Political",'Parade Entries'!U88,0)</f>
        <v>0</v>
      </c>
      <c r="U83" s="296">
        <f>IF('Parade Entries'!$E88="Political",'Parade Entries'!V88,0)</f>
        <v>0</v>
      </c>
      <c r="V83" s="296">
        <f>IF('Parade Entries'!$E88="Political",'Parade Entries'!T88,0)</f>
        <v>0</v>
      </c>
      <c r="W83" s="297">
        <f>IF('Parade Entries'!$E88="Political",'Parade Entries'!W88,0)</f>
        <v>0</v>
      </c>
      <c r="X83" s="296">
        <f>IF('Parade Entries'!$E88="Political",'Parade Entries'!X88,0)</f>
        <v>0</v>
      </c>
      <c r="Y83" s="297">
        <f>IF('Parade Entries'!$E88="Political",'Parade Entries'!Y88,0)</f>
        <v>0</v>
      </c>
      <c r="Z83" s="296">
        <f>IF('Parade Entries'!$E88="Political",'Parade Entries'!Z88,0)</f>
        <v>0</v>
      </c>
      <c r="AA83" s="297">
        <f>IF('Parade Entries'!$E88="Political",'Parade Entries'!AA88,0)</f>
        <v>0</v>
      </c>
      <c r="AB83" s="156">
        <f>IF('Parade Entries'!$E88="Political",'Parade Entries'!AB88,0)</f>
        <v>0</v>
      </c>
      <c r="AC83" s="156">
        <f>IF('Parade Entries'!$E88="Political",'Parade Entries'!AC88,0)</f>
        <v>0</v>
      </c>
      <c r="AD83" s="156">
        <f>IF('Parade Entries'!$E88="Political",'Parade Entries'!AD88,0)</f>
        <v>0</v>
      </c>
    </row>
    <row r="84" spans="2:30" ht="18" x14ac:dyDescent="0.25">
      <c r="B84" s="156">
        <f>IF('Parade Entries'!$E89="Political",'Parade Entries'!B89,0)</f>
        <v>0</v>
      </c>
      <c r="C84" s="250">
        <f>IF('Parade Entries'!$E89="Political",'Parade Entries'!C89,0)</f>
        <v>0</v>
      </c>
      <c r="D84" s="293">
        <f>IF('Parade Entries'!$E89="Political",'Parade Entries'!D89,0)</f>
        <v>0</v>
      </c>
      <c r="E84" s="156">
        <f>IF('Parade Entries'!$E89="Political",'Parade Entries'!E89,0)</f>
        <v>0</v>
      </c>
      <c r="F84" s="156">
        <f>IF('Parade Entries'!$E89="Political",'Parade Entries'!F89,0)</f>
        <v>0</v>
      </c>
      <c r="G84" s="156">
        <f>IF('Parade Entries'!$E89="Political",'Parade Entries'!G89,0)</f>
        <v>0</v>
      </c>
      <c r="H84" s="156">
        <f>IF('Parade Entries'!$E89="Political",'Parade Entries'!H89,0)</f>
        <v>0</v>
      </c>
      <c r="I84" s="292">
        <f>IF('Parade Entries'!$E89="Political",'Parade Entries'!I89,0)</f>
        <v>0</v>
      </c>
      <c r="J84" s="156">
        <f>IF('Parade Entries'!$E89="Political",'Parade Entries'!J89,0)</f>
        <v>0</v>
      </c>
      <c r="K84" s="156">
        <f>IF('Parade Entries'!$E89="Political",'Parade Entries'!K89,0)</f>
        <v>0</v>
      </c>
      <c r="L84" s="156">
        <f>IF('Parade Entries'!$E89="Political",'Parade Entries'!L89,0)</f>
        <v>0</v>
      </c>
      <c r="M84" s="156">
        <f>IF('Parade Entries'!$E89="Political",'Parade Entries'!M89,0)</f>
        <v>0</v>
      </c>
      <c r="N84" s="156">
        <f>IF('Parade Entries'!$E89="Political",'Parade Entries'!N89,0)</f>
        <v>0</v>
      </c>
      <c r="O84" s="156">
        <f>IF('Parade Entries'!$E89="Political",'Parade Entries'!O89,0)</f>
        <v>0</v>
      </c>
      <c r="P84" s="156">
        <f>IF('Parade Entries'!$E89="Political",'Parade Entries'!P89,0)</f>
        <v>0</v>
      </c>
      <c r="Q84" s="156">
        <f>IF('Parade Entries'!$E89="Political",'Parade Entries'!Q89,0)</f>
        <v>0</v>
      </c>
      <c r="R84" s="156">
        <f>IF('Parade Entries'!$E89="Political",'Parade Entries'!R89,0)</f>
        <v>0</v>
      </c>
      <c r="S84" s="296">
        <f>IF('Parade Entries'!$E89="Political",'Parade Entries'!S89,0)</f>
        <v>0</v>
      </c>
      <c r="T84" s="296">
        <f>IF('Parade Entries'!$E89="Political",'Parade Entries'!U89,0)</f>
        <v>0</v>
      </c>
      <c r="U84" s="296">
        <f>IF('Parade Entries'!$E89="Political",'Parade Entries'!V89,0)</f>
        <v>0</v>
      </c>
      <c r="V84" s="296">
        <f>IF('Parade Entries'!$E89="Political",'Parade Entries'!T89,0)</f>
        <v>0</v>
      </c>
      <c r="W84" s="297">
        <f>IF('Parade Entries'!$E89="Political",'Parade Entries'!W89,0)</f>
        <v>0</v>
      </c>
      <c r="X84" s="296">
        <f>IF('Parade Entries'!$E89="Political",'Parade Entries'!X89,0)</f>
        <v>0</v>
      </c>
      <c r="Y84" s="297">
        <f>IF('Parade Entries'!$E89="Political",'Parade Entries'!Y89,0)</f>
        <v>0</v>
      </c>
      <c r="Z84" s="296">
        <f>IF('Parade Entries'!$E89="Political",'Parade Entries'!Z89,0)</f>
        <v>0</v>
      </c>
      <c r="AA84" s="297">
        <f>IF('Parade Entries'!$E89="Political",'Parade Entries'!AA89,0)</f>
        <v>0</v>
      </c>
      <c r="AB84" s="156">
        <f>IF('Parade Entries'!$E89="Political",'Parade Entries'!AB89,0)</f>
        <v>0</v>
      </c>
      <c r="AC84" s="156">
        <f>IF('Parade Entries'!$E89="Political",'Parade Entries'!AC89,0)</f>
        <v>0</v>
      </c>
      <c r="AD84" s="156">
        <f>IF('Parade Entries'!$E89="Political",'Parade Entries'!AD89,0)</f>
        <v>0</v>
      </c>
    </row>
    <row r="85" spans="2:30" ht="18" x14ac:dyDescent="0.25">
      <c r="B85" s="156">
        <f>IF('Parade Entries'!$E90="Political",'Parade Entries'!B90,0)</f>
        <v>0</v>
      </c>
      <c r="C85" s="250">
        <f>IF('Parade Entries'!$E90="Political",'Parade Entries'!C90,0)</f>
        <v>0</v>
      </c>
      <c r="D85" s="293">
        <f>IF('Parade Entries'!$E90="Political",'Parade Entries'!D90,0)</f>
        <v>0</v>
      </c>
      <c r="E85" s="156">
        <f>IF('Parade Entries'!$E90="Political",'Parade Entries'!E90,0)</f>
        <v>0</v>
      </c>
      <c r="F85" s="156">
        <f>IF('Parade Entries'!$E90="Political",'Parade Entries'!F90,0)</f>
        <v>0</v>
      </c>
      <c r="G85" s="156">
        <f>IF('Parade Entries'!$E90="Political",'Parade Entries'!G90,0)</f>
        <v>0</v>
      </c>
      <c r="H85" s="156">
        <f>IF('Parade Entries'!$E90="Political",'Parade Entries'!H90,0)</f>
        <v>0</v>
      </c>
      <c r="I85" s="292">
        <f>IF('Parade Entries'!$E90="Political",'Parade Entries'!I90,0)</f>
        <v>0</v>
      </c>
      <c r="J85" s="156">
        <f>IF('Parade Entries'!$E90="Political",'Parade Entries'!J90,0)</f>
        <v>0</v>
      </c>
      <c r="K85" s="156">
        <f>IF('Parade Entries'!$E90="Political",'Parade Entries'!K90,0)</f>
        <v>0</v>
      </c>
      <c r="L85" s="156">
        <f>IF('Parade Entries'!$E90="Political",'Parade Entries'!L90,0)</f>
        <v>0</v>
      </c>
      <c r="M85" s="156">
        <f>IF('Parade Entries'!$E90="Political",'Parade Entries'!M90,0)</f>
        <v>0</v>
      </c>
      <c r="N85" s="156">
        <f>IF('Parade Entries'!$E90="Political",'Parade Entries'!N90,0)</f>
        <v>0</v>
      </c>
      <c r="O85" s="156">
        <f>IF('Parade Entries'!$E90="Political",'Parade Entries'!O90,0)</f>
        <v>0</v>
      </c>
      <c r="P85" s="156">
        <f>IF('Parade Entries'!$E90="Political",'Parade Entries'!P90,0)</f>
        <v>0</v>
      </c>
      <c r="Q85" s="156">
        <f>IF('Parade Entries'!$E90="Political",'Parade Entries'!Q90,0)</f>
        <v>0</v>
      </c>
      <c r="R85" s="156">
        <f>IF('Parade Entries'!$E90="Political",'Parade Entries'!R90,0)</f>
        <v>0</v>
      </c>
      <c r="S85" s="296">
        <f>IF('Parade Entries'!$E90="Political",'Parade Entries'!S90,0)</f>
        <v>0</v>
      </c>
      <c r="T85" s="296">
        <f>IF('Parade Entries'!$E90="Political",'Parade Entries'!U90,0)</f>
        <v>0</v>
      </c>
      <c r="U85" s="296">
        <f>IF('Parade Entries'!$E90="Political",'Parade Entries'!V90,0)</f>
        <v>0</v>
      </c>
      <c r="V85" s="296">
        <f>IF('Parade Entries'!$E90="Political",'Parade Entries'!T90,0)</f>
        <v>0</v>
      </c>
      <c r="W85" s="297">
        <f>IF('Parade Entries'!$E90="Political",'Parade Entries'!W90,0)</f>
        <v>0</v>
      </c>
      <c r="X85" s="296">
        <f>IF('Parade Entries'!$E90="Political",'Parade Entries'!X90,0)</f>
        <v>0</v>
      </c>
      <c r="Y85" s="297">
        <f>IF('Parade Entries'!$E90="Political",'Parade Entries'!Y90,0)</f>
        <v>0</v>
      </c>
      <c r="Z85" s="296">
        <f>IF('Parade Entries'!$E90="Political",'Parade Entries'!Z90,0)</f>
        <v>0</v>
      </c>
      <c r="AA85" s="297">
        <f>IF('Parade Entries'!$E90="Political",'Parade Entries'!AA90,0)</f>
        <v>0</v>
      </c>
      <c r="AB85" s="156">
        <f>IF('Parade Entries'!$E90="Political",'Parade Entries'!AB90,0)</f>
        <v>0</v>
      </c>
      <c r="AC85" s="156">
        <f>IF('Parade Entries'!$E90="Political",'Parade Entries'!AC90,0)</f>
        <v>0</v>
      </c>
      <c r="AD85" s="156">
        <f>IF('Parade Entries'!$E90="Political",'Parade Entries'!AD90,0)</f>
        <v>0</v>
      </c>
    </row>
    <row r="86" spans="2:30" ht="18" x14ac:dyDescent="0.25">
      <c r="B86" s="156">
        <f>IF('Parade Entries'!$E91="Political",'Parade Entries'!B91,0)</f>
        <v>0</v>
      </c>
      <c r="C86" s="250">
        <f>IF('Parade Entries'!$E91="Political",'Parade Entries'!C91,0)</f>
        <v>0</v>
      </c>
      <c r="D86" s="293">
        <f>IF('Parade Entries'!$E91="Political",'Parade Entries'!D91,0)</f>
        <v>0</v>
      </c>
      <c r="E86" s="156">
        <f>IF('Parade Entries'!$E91="Political",'Parade Entries'!E91,0)</f>
        <v>0</v>
      </c>
      <c r="F86" s="156">
        <f>IF('Parade Entries'!$E91="Political",'Parade Entries'!F91,0)</f>
        <v>0</v>
      </c>
      <c r="G86" s="156">
        <f>IF('Parade Entries'!$E91="Political",'Parade Entries'!G91,0)</f>
        <v>0</v>
      </c>
      <c r="H86" s="156">
        <f>IF('Parade Entries'!$E91="Political",'Parade Entries'!H91,0)</f>
        <v>0</v>
      </c>
      <c r="I86" s="292">
        <f>IF('Parade Entries'!$E91="Political",'Parade Entries'!I91,0)</f>
        <v>0</v>
      </c>
      <c r="J86" s="156">
        <f>IF('Parade Entries'!$E91="Political",'Parade Entries'!J91,0)</f>
        <v>0</v>
      </c>
      <c r="K86" s="156">
        <f>IF('Parade Entries'!$E91="Political",'Parade Entries'!K91,0)</f>
        <v>0</v>
      </c>
      <c r="L86" s="156">
        <f>IF('Parade Entries'!$E91="Political",'Parade Entries'!L91,0)</f>
        <v>0</v>
      </c>
      <c r="M86" s="156">
        <f>IF('Parade Entries'!$E91="Political",'Parade Entries'!M91,0)</f>
        <v>0</v>
      </c>
      <c r="N86" s="156">
        <f>IF('Parade Entries'!$E91="Political",'Parade Entries'!N91,0)</f>
        <v>0</v>
      </c>
      <c r="O86" s="156">
        <f>IF('Parade Entries'!$E91="Political",'Parade Entries'!O91,0)</f>
        <v>0</v>
      </c>
      <c r="P86" s="156">
        <f>IF('Parade Entries'!$E91="Political",'Parade Entries'!P91,0)</f>
        <v>0</v>
      </c>
      <c r="Q86" s="156">
        <f>IF('Parade Entries'!$E91="Political",'Parade Entries'!Q91,0)</f>
        <v>0</v>
      </c>
      <c r="R86" s="156">
        <f>IF('Parade Entries'!$E91="Political",'Parade Entries'!R91,0)</f>
        <v>0</v>
      </c>
      <c r="S86" s="296">
        <f>IF('Parade Entries'!$E91="Political",'Parade Entries'!S91,0)</f>
        <v>0</v>
      </c>
      <c r="T86" s="296">
        <f>IF('Parade Entries'!$E91="Political",'Parade Entries'!U91,0)</f>
        <v>0</v>
      </c>
      <c r="U86" s="296">
        <f>IF('Parade Entries'!$E91="Political",'Parade Entries'!V91,0)</f>
        <v>0</v>
      </c>
      <c r="V86" s="296">
        <f>IF('Parade Entries'!$E91="Political",'Parade Entries'!T91,0)</f>
        <v>0</v>
      </c>
      <c r="W86" s="297">
        <f>IF('Parade Entries'!$E91="Political",'Parade Entries'!W91,0)</f>
        <v>0</v>
      </c>
      <c r="X86" s="296">
        <f>IF('Parade Entries'!$E91="Political",'Parade Entries'!X91,0)</f>
        <v>0</v>
      </c>
      <c r="Y86" s="297">
        <f>IF('Parade Entries'!$E91="Political",'Parade Entries'!Y91,0)</f>
        <v>0</v>
      </c>
      <c r="Z86" s="296">
        <f>IF('Parade Entries'!$E91="Political",'Parade Entries'!Z91,0)</f>
        <v>0</v>
      </c>
      <c r="AA86" s="297">
        <f>IF('Parade Entries'!$E91="Political",'Parade Entries'!AA91,0)</f>
        <v>0</v>
      </c>
      <c r="AB86" s="156">
        <f>IF('Parade Entries'!$E91="Political",'Parade Entries'!AB91,0)</f>
        <v>0</v>
      </c>
      <c r="AC86" s="156">
        <f>IF('Parade Entries'!$E91="Political",'Parade Entries'!AC91,0)</f>
        <v>0</v>
      </c>
      <c r="AD86" s="156">
        <f>IF('Parade Entries'!$E91="Political",'Parade Entries'!AD91,0)</f>
        <v>0</v>
      </c>
    </row>
    <row r="87" spans="2:30" ht="18" x14ac:dyDescent="0.25">
      <c r="B87" s="156">
        <f>IF('Parade Entries'!$E92="Political",'Parade Entries'!B92,0)</f>
        <v>0</v>
      </c>
      <c r="C87" s="250">
        <f>IF('Parade Entries'!$E92="Political",'Parade Entries'!C92,0)</f>
        <v>0</v>
      </c>
      <c r="D87" s="293">
        <f>IF('Parade Entries'!$E92="Political",'Parade Entries'!D92,0)</f>
        <v>0</v>
      </c>
      <c r="E87" s="156">
        <f>IF('Parade Entries'!$E92="Political",'Parade Entries'!E92,0)</f>
        <v>0</v>
      </c>
      <c r="F87" s="156">
        <f>IF('Parade Entries'!$E92="Political",'Parade Entries'!F92,0)</f>
        <v>0</v>
      </c>
      <c r="G87" s="156">
        <f>IF('Parade Entries'!$E92="Political",'Parade Entries'!G92,0)</f>
        <v>0</v>
      </c>
      <c r="H87" s="156">
        <f>IF('Parade Entries'!$E92="Political",'Parade Entries'!H92,0)</f>
        <v>0</v>
      </c>
      <c r="I87" s="292">
        <f>IF('Parade Entries'!$E92="Political",'Parade Entries'!I92,0)</f>
        <v>0</v>
      </c>
      <c r="J87" s="156">
        <f>IF('Parade Entries'!$E92="Political",'Parade Entries'!J92,0)</f>
        <v>0</v>
      </c>
      <c r="K87" s="156">
        <f>IF('Parade Entries'!$E92="Political",'Parade Entries'!K92,0)</f>
        <v>0</v>
      </c>
      <c r="L87" s="156">
        <f>IF('Parade Entries'!$E92="Political",'Parade Entries'!L92,0)</f>
        <v>0</v>
      </c>
      <c r="M87" s="156">
        <f>IF('Parade Entries'!$E92="Political",'Parade Entries'!M92,0)</f>
        <v>0</v>
      </c>
      <c r="N87" s="156">
        <f>IF('Parade Entries'!$E92="Political",'Parade Entries'!N92,0)</f>
        <v>0</v>
      </c>
      <c r="O87" s="156">
        <f>IF('Parade Entries'!$E92="Political",'Parade Entries'!O92,0)</f>
        <v>0</v>
      </c>
      <c r="P87" s="156">
        <f>IF('Parade Entries'!$E92="Political",'Parade Entries'!P92,0)</f>
        <v>0</v>
      </c>
      <c r="Q87" s="156">
        <f>IF('Parade Entries'!$E92="Political",'Parade Entries'!Q92,0)</f>
        <v>0</v>
      </c>
      <c r="R87" s="156">
        <f>IF('Parade Entries'!$E92="Political",'Parade Entries'!R92,0)</f>
        <v>0</v>
      </c>
      <c r="S87" s="296">
        <f>IF('Parade Entries'!$E92="Political",'Parade Entries'!S92,0)</f>
        <v>0</v>
      </c>
      <c r="T87" s="296">
        <f>IF('Parade Entries'!$E92="Political",'Parade Entries'!U92,0)</f>
        <v>0</v>
      </c>
      <c r="U87" s="296">
        <f>IF('Parade Entries'!$E92="Political",'Parade Entries'!V92,0)</f>
        <v>0</v>
      </c>
      <c r="V87" s="296">
        <f>IF('Parade Entries'!$E92="Political",'Parade Entries'!T92,0)</f>
        <v>0</v>
      </c>
      <c r="W87" s="297">
        <f>IF('Parade Entries'!$E92="Political",'Parade Entries'!W92,0)</f>
        <v>0</v>
      </c>
      <c r="X87" s="296">
        <f>IF('Parade Entries'!$E92="Political",'Parade Entries'!X92,0)</f>
        <v>0</v>
      </c>
      <c r="Y87" s="297">
        <f>IF('Parade Entries'!$E92="Political",'Parade Entries'!Y92,0)</f>
        <v>0</v>
      </c>
      <c r="Z87" s="296">
        <f>IF('Parade Entries'!$E92="Political",'Parade Entries'!Z92,0)</f>
        <v>0</v>
      </c>
      <c r="AA87" s="297">
        <f>IF('Parade Entries'!$E92="Political",'Parade Entries'!AA92,0)</f>
        <v>0</v>
      </c>
      <c r="AB87" s="156">
        <f>IF('Parade Entries'!$E92="Political",'Parade Entries'!AB92,0)</f>
        <v>0</v>
      </c>
      <c r="AC87" s="156">
        <f>IF('Parade Entries'!$E92="Political",'Parade Entries'!AC92,0)</f>
        <v>0</v>
      </c>
      <c r="AD87" s="156">
        <f>IF('Parade Entries'!$E92="Political",'Parade Entries'!AD92,0)</f>
        <v>0</v>
      </c>
    </row>
    <row r="88" spans="2:30" ht="18" x14ac:dyDescent="0.25">
      <c r="B88" s="156">
        <f>IF('Parade Entries'!$E93="Political",'Parade Entries'!B93,0)</f>
        <v>0</v>
      </c>
      <c r="C88" s="250">
        <f>IF('Parade Entries'!$E93="Political",'Parade Entries'!C93,0)</f>
        <v>0</v>
      </c>
      <c r="D88" s="293">
        <f>IF('Parade Entries'!$E93="Political",'Parade Entries'!D93,0)</f>
        <v>0</v>
      </c>
      <c r="E88" s="156">
        <f>IF('Parade Entries'!$E93="Political",'Parade Entries'!E93,0)</f>
        <v>0</v>
      </c>
      <c r="F88" s="156">
        <f>IF('Parade Entries'!$E93="Political",'Parade Entries'!F93,0)</f>
        <v>0</v>
      </c>
      <c r="G88" s="156">
        <f>IF('Parade Entries'!$E93="Political",'Parade Entries'!G93,0)</f>
        <v>0</v>
      </c>
      <c r="H88" s="156">
        <f>IF('Parade Entries'!$E93="Political",'Parade Entries'!H93,0)</f>
        <v>0</v>
      </c>
      <c r="I88" s="292">
        <f>IF('Parade Entries'!$E93="Political",'Parade Entries'!I93,0)</f>
        <v>0</v>
      </c>
      <c r="J88" s="156">
        <f>IF('Parade Entries'!$E93="Political",'Parade Entries'!J93,0)</f>
        <v>0</v>
      </c>
      <c r="K88" s="156">
        <f>IF('Parade Entries'!$E93="Political",'Parade Entries'!K93,0)</f>
        <v>0</v>
      </c>
      <c r="L88" s="156">
        <f>IF('Parade Entries'!$E93="Political",'Parade Entries'!L93,0)</f>
        <v>0</v>
      </c>
      <c r="M88" s="156">
        <f>IF('Parade Entries'!$E93="Political",'Parade Entries'!M93,0)</f>
        <v>0</v>
      </c>
      <c r="N88" s="156">
        <f>IF('Parade Entries'!$E93="Political",'Parade Entries'!N93,0)</f>
        <v>0</v>
      </c>
      <c r="O88" s="156">
        <f>IF('Parade Entries'!$E93="Political",'Parade Entries'!O93,0)</f>
        <v>0</v>
      </c>
      <c r="P88" s="156">
        <f>IF('Parade Entries'!$E93="Political",'Parade Entries'!P93,0)</f>
        <v>0</v>
      </c>
      <c r="Q88" s="156">
        <f>IF('Parade Entries'!$E93="Political",'Parade Entries'!Q93,0)</f>
        <v>0</v>
      </c>
      <c r="R88" s="156">
        <f>IF('Parade Entries'!$E93="Political",'Parade Entries'!R93,0)</f>
        <v>0</v>
      </c>
      <c r="S88" s="296">
        <f>IF('Parade Entries'!$E93="Political",'Parade Entries'!S93,0)</f>
        <v>0</v>
      </c>
      <c r="T88" s="296">
        <f>IF('Parade Entries'!$E93="Political",'Parade Entries'!U93,0)</f>
        <v>0</v>
      </c>
      <c r="U88" s="296">
        <f>IF('Parade Entries'!$E93="Political",'Parade Entries'!V93,0)</f>
        <v>0</v>
      </c>
      <c r="V88" s="296">
        <f>IF('Parade Entries'!$E93="Political",'Parade Entries'!T93,0)</f>
        <v>0</v>
      </c>
      <c r="W88" s="297">
        <f>IF('Parade Entries'!$E93="Political",'Parade Entries'!W93,0)</f>
        <v>0</v>
      </c>
      <c r="X88" s="296">
        <f>IF('Parade Entries'!$E93="Political",'Parade Entries'!X93,0)</f>
        <v>0</v>
      </c>
      <c r="Y88" s="297">
        <f>IF('Parade Entries'!$E93="Political",'Parade Entries'!Y93,0)</f>
        <v>0</v>
      </c>
      <c r="Z88" s="296">
        <f>IF('Parade Entries'!$E93="Political",'Parade Entries'!Z93,0)</f>
        <v>0</v>
      </c>
      <c r="AA88" s="297">
        <f>IF('Parade Entries'!$E93="Political",'Parade Entries'!AA93,0)</f>
        <v>0</v>
      </c>
      <c r="AB88" s="156">
        <f>IF('Parade Entries'!$E93="Political",'Parade Entries'!AB93,0)</f>
        <v>0</v>
      </c>
      <c r="AC88" s="156">
        <f>IF('Parade Entries'!$E93="Political",'Parade Entries'!AC93,0)</f>
        <v>0</v>
      </c>
      <c r="AD88" s="156">
        <f>IF('Parade Entries'!$E93="Political",'Parade Entries'!AD93,0)</f>
        <v>0</v>
      </c>
    </row>
    <row r="89" spans="2:30" ht="18" x14ac:dyDescent="0.25">
      <c r="B89" s="156">
        <f>IF('Parade Entries'!$E94="Political",'Parade Entries'!B94,0)</f>
        <v>0</v>
      </c>
      <c r="C89" s="250">
        <f>IF('Parade Entries'!$E94="Political",'Parade Entries'!C94,0)</f>
        <v>0</v>
      </c>
      <c r="D89" s="293">
        <f>IF('Parade Entries'!$E94="Political",'Parade Entries'!D94,0)</f>
        <v>0</v>
      </c>
      <c r="E89" s="156">
        <f>IF('Parade Entries'!$E94="Political",'Parade Entries'!E94,0)</f>
        <v>0</v>
      </c>
      <c r="F89" s="156">
        <f>IF('Parade Entries'!$E94="Political",'Parade Entries'!F94,0)</f>
        <v>0</v>
      </c>
      <c r="G89" s="156">
        <f>IF('Parade Entries'!$E94="Political",'Parade Entries'!G94,0)</f>
        <v>0</v>
      </c>
      <c r="H89" s="156">
        <f>IF('Parade Entries'!$E94="Political",'Parade Entries'!H94,0)</f>
        <v>0</v>
      </c>
      <c r="I89" s="292">
        <f>IF('Parade Entries'!$E94="Political",'Parade Entries'!I94,0)</f>
        <v>0</v>
      </c>
      <c r="J89" s="156">
        <f>IF('Parade Entries'!$E94="Political",'Parade Entries'!J94,0)</f>
        <v>0</v>
      </c>
      <c r="K89" s="156">
        <f>IF('Parade Entries'!$E94="Political",'Parade Entries'!K94,0)</f>
        <v>0</v>
      </c>
      <c r="L89" s="156">
        <f>IF('Parade Entries'!$E94="Political",'Parade Entries'!L94,0)</f>
        <v>0</v>
      </c>
      <c r="M89" s="156">
        <f>IF('Parade Entries'!$E94="Political",'Parade Entries'!M94,0)</f>
        <v>0</v>
      </c>
      <c r="N89" s="156">
        <f>IF('Parade Entries'!$E94="Political",'Parade Entries'!N94,0)</f>
        <v>0</v>
      </c>
      <c r="O89" s="156">
        <f>IF('Parade Entries'!$E94="Political",'Parade Entries'!O94,0)</f>
        <v>0</v>
      </c>
      <c r="P89" s="156">
        <f>IF('Parade Entries'!$E94="Political",'Parade Entries'!P94,0)</f>
        <v>0</v>
      </c>
      <c r="Q89" s="156">
        <f>IF('Parade Entries'!$E94="Political",'Parade Entries'!Q94,0)</f>
        <v>0</v>
      </c>
      <c r="R89" s="156">
        <f>IF('Parade Entries'!$E94="Political",'Parade Entries'!R94,0)</f>
        <v>0</v>
      </c>
      <c r="S89" s="296">
        <f>IF('Parade Entries'!$E94="Political",'Parade Entries'!S94,0)</f>
        <v>0</v>
      </c>
      <c r="T89" s="296">
        <f>IF('Parade Entries'!$E94="Political",'Parade Entries'!U94,0)</f>
        <v>0</v>
      </c>
      <c r="U89" s="296">
        <f>IF('Parade Entries'!$E94="Political",'Parade Entries'!V94,0)</f>
        <v>0</v>
      </c>
      <c r="V89" s="296">
        <f>IF('Parade Entries'!$E94="Political",'Parade Entries'!T94,0)</f>
        <v>0</v>
      </c>
      <c r="W89" s="297">
        <f>IF('Parade Entries'!$E94="Political",'Parade Entries'!W94,0)</f>
        <v>0</v>
      </c>
      <c r="X89" s="296">
        <f>IF('Parade Entries'!$E94="Political",'Parade Entries'!X94,0)</f>
        <v>0</v>
      </c>
      <c r="Y89" s="297">
        <f>IF('Parade Entries'!$E94="Political",'Parade Entries'!Y94,0)</f>
        <v>0</v>
      </c>
      <c r="Z89" s="296">
        <f>IF('Parade Entries'!$E94="Political",'Parade Entries'!Z94,0)</f>
        <v>0</v>
      </c>
      <c r="AA89" s="297">
        <f>IF('Parade Entries'!$E94="Political",'Parade Entries'!AA94,0)</f>
        <v>0</v>
      </c>
      <c r="AB89" s="156">
        <f>IF('Parade Entries'!$E94="Political",'Parade Entries'!AB94,0)</f>
        <v>0</v>
      </c>
      <c r="AC89" s="156">
        <f>IF('Parade Entries'!$E94="Political",'Parade Entries'!AC94,0)</f>
        <v>0</v>
      </c>
      <c r="AD89" s="156">
        <f>IF('Parade Entries'!$E94="Political",'Parade Entries'!AD94,0)</f>
        <v>0</v>
      </c>
    </row>
    <row r="90" spans="2:30" ht="18" x14ac:dyDescent="0.25">
      <c r="B90" s="156">
        <f>IF('Parade Entries'!$E95="Political",'Parade Entries'!B95,0)</f>
        <v>0</v>
      </c>
      <c r="C90" s="250">
        <f>IF('Parade Entries'!$E95="Political",'Parade Entries'!C95,0)</f>
        <v>0</v>
      </c>
      <c r="D90" s="293">
        <f>IF('Parade Entries'!$E95="Political",'Parade Entries'!D95,0)</f>
        <v>0</v>
      </c>
      <c r="E90" s="156">
        <f>IF('Parade Entries'!$E95="Political",'Parade Entries'!E95,0)</f>
        <v>0</v>
      </c>
      <c r="F90" s="156">
        <f>IF('Parade Entries'!$E95="Political",'Parade Entries'!F95,0)</f>
        <v>0</v>
      </c>
      <c r="G90" s="156">
        <f>IF('Parade Entries'!$E95="Political",'Parade Entries'!G95,0)</f>
        <v>0</v>
      </c>
      <c r="H90" s="156">
        <f>IF('Parade Entries'!$E95="Political",'Parade Entries'!H95,0)</f>
        <v>0</v>
      </c>
      <c r="I90" s="292">
        <f>IF('Parade Entries'!$E95="Political",'Parade Entries'!I95,0)</f>
        <v>0</v>
      </c>
      <c r="J90" s="156">
        <f>IF('Parade Entries'!$E95="Political",'Parade Entries'!J95,0)</f>
        <v>0</v>
      </c>
      <c r="K90" s="156">
        <f>IF('Parade Entries'!$E95="Political",'Parade Entries'!K95,0)</f>
        <v>0</v>
      </c>
      <c r="L90" s="156">
        <f>IF('Parade Entries'!$E95="Political",'Parade Entries'!L95,0)</f>
        <v>0</v>
      </c>
      <c r="M90" s="156">
        <f>IF('Parade Entries'!$E95="Political",'Parade Entries'!M95,0)</f>
        <v>0</v>
      </c>
      <c r="N90" s="156">
        <f>IF('Parade Entries'!$E95="Political",'Parade Entries'!N95,0)</f>
        <v>0</v>
      </c>
      <c r="O90" s="156">
        <f>IF('Parade Entries'!$E95="Political",'Parade Entries'!O95,0)</f>
        <v>0</v>
      </c>
      <c r="P90" s="156">
        <f>IF('Parade Entries'!$E95="Political",'Parade Entries'!P95,0)</f>
        <v>0</v>
      </c>
      <c r="Q90" s="156">
        <f>IF('Parade Entries'!$E95="Political",'Parade Entries'!Q95,0)</f>
        <v>0</v>
      </c>
      <c r="R90" s="156">
        <f>IF('Parade Entries'!$E95="Political",'Parade Entries'!R95,0)</f>
        <v>0</v>
      </c>
      <c r="S90" s="296">
        <f>IF('Parade Entries'!$E95="Political",'Parade Entries'!S95,0)</f>
        <v>0</v>
      </c>
      <c r="T90" s="296">
        <f>IF('Parade Entries'!$E95="Political",'Parade Entries'!U95,0)</f>
        <v>0</v>
      </c>
      <c r="U90" s="296">
        <f>IF('Parade Entries'!$E95="Political",'Parade Entries'!V95,0)</f>
        <v>0</v>
      </c>
      <c r="V90" s="296">
        <f>IF('Parade Entries'!$E95="Political",'Parade Entries'!T95,0)</f>
        <v>0</v>
      </c>
      <c r="W90" s="297">
        <f>IF('Parade Entries'!$E95="Political",'Parade Entries'!W95,0)</f>
        <v>0</v>
      </c>
      <c r="X90" s="296">
        <f>IF('Parade Entries'!$E95="Political",'Parade Entries'!X95,0)</f>
        <v>0</v>
      </c>
      <c r="Y90" s="297">
        <f>IF('Parade Entries'!$E95="Political",'Parade Entries'!Y95,0)</f>
        <v>0</v>
      </c>
      <c r="Z90" s="296">
        <f>IF('Parade Entries'!$E95="Political",'Parade Entries'!Z95,0)</f>
        <v>0</v>
      </c>
      <c r="AA90" s="297">
        <f>IF('Parade Entries'!$E95="Political",'Parade Entries'!AA95,0)</f>
        <v>0</v>
      </c>
      <c r="AB90" s="156">
        <f>IF('Parade Entries'!$E95="Political",'Parade Entries'!AB95,0)</f>
        <v>0</v>
      </c>
      <c r="AC90" s="156">
        <f>IF('Parade Entries'!$E95="Political",'Parade Entries'!AC95,0)</f>
        <v>0</v>
      </c>
      <c r="AD90" s="156">
        <f>IF('Parade Entries'!$E95="Political",'Parade Entries'!AD95,0)</f>
        <v>0</v>
      </c>
    </row>
    <row r="91" spans="2:30" ht="18" x14ac:dyDescent="0.25">
      <c r="B91" s="156">
        <f>IF('Parade Entries'!$E96="Political",'Parade Entries'!B96,0)</f>
        <v>0</v>
      </c>
      <c r="C91" s="250">
        <f>IF('Parade Entries'!$E96="Political",'Parade Entries'!C96,0)</f>
        <v>0</v>
      </c>
      <c r="D91" s="293">
        <f>IF('Parade Entries'!$E96="Political",'Parade Entries'!D96,0)</f>
        <v>0</v>
      </c>
      <c r="E91" s="156">
        <f>IF('Parade Entries'!$E96="Political",'Parade Entries'!E96,0)</f>
        <v>0</v>
      </c>
      <c r="F91" s="156">
        <f>IF('Parade Entries'!$E96="Political",'Parade Entries'!F96,0)</f>
        <v>0</v>
      </c>
      <c r="G91" s="156">
        <f>IF('Parade Entries'!$E96="Political",'Parade Entries'!G96,0)</f>
        <v>0</v>
      </c>
      <c r="H91" s="156">
        <f>IF('Parade Entries'!$E96="Political",'Parade Entries'!H96,0)</f>
        <v>0</v>
      </c>
      <c r="I91" s="292">
        <f>IF('Parade Entries'!$E96="Political",'Parade Entries'!I96,0)</f>
        <v>0</v>
      </c>
      <c r="J91" s="156">
        <f>IF('Parade Entries'!$E96="Political",'Parade Entries'!J96,0)</f>
        <v>0</v>
      </c>
      <c r="K91" s="156">
        <f>IF('Parade Entries'!$E96="Political",'Parade Entries'!K96,0)</f>
        <v>0</v>
      </c>
      <c r="L91" s="156">
        <f>IF('Parade Entries'!$E96="Political",'Parade Entries'!L96,0)</f>
        <v>0</v>
      </c>
      <c r="M91" s="156">
        <f>IF('Parade Entries'!$E96="Political",'Parade Entries'!M96,0)</f>
        <v>0</v>
      </c>
      <c r="N91" s="156">
        <f>IF('Parade Entries'!$E96="Political",'Parade Entries'!N96,0)</f>
        <v>0</v>
      </c>
      <c r="O91" s="156">
        <f>IF('Parade Entries'!$E96="Political",'Parade Entries'!O96,0)</f>
        <v>0</v>
      </c>
      <c r="P91" s="156">
        <f>IF('Parade Entries'!$E96="Political",'Parade Entries'!P96,0)</f>
        <v>0</v>
      </c>
      <c r="Q91" s="156">
        <f>IF('Parade Entries'!$E96="Political",'Parade Entries'!Q96,0)</f>
        <v>0</v>
      </c>
      <c r="R91" s="156">
        <f>IF('Parade Entries'!$E96="Political",'Parade Entries'!R96,0)</f>
        <v>0</v>
      </c>
      <c r="S91" s="296">
        <f>IF('Parade Entries'!$E96="Political",'Parade Entries'!S96,0)</f>
        <v>0</v>
      </c>
      <c r="T91" s="296">
        <f>IF('Parade Entries'!$E96="Political",'Parade Entries'!U96,0)</f>
        <v>0</v>
      </c>
      <c r="U91" s="296">
        <f>IF('Parade Entries'!$E96="Political",'Parade Entries'!V96,0)</f>
        <v>0</v>
      </c>
      <c r="V91" s="296">
        <f>IF('Parade Entries'!$E96="Political",'Parade Entries'!T96,0)</f>
        <v>0</v>
      </c>
      <c r="W91" s="297">
        <f>IF('Parade Entries'!$E96="Political",'Parade Entries'!W96,0)</f>
        <v>0</v>
      </c>
      <c r="X91" s="296">
        <f>IF('Parade Entries'!$E96="Political",'Parade Entries'!X96,0)</f>
        <v>0</v>
      </c>
      <c r="Y91" s="297">
        <f>IF('Parade Entries'!$E96="Political",'Parade Entries'!Y96,0)</f>
        <v>0</v>
      </c>
      <c r="Z91" s="296">
        <f>IF('Parade Entries'!$E96="Political",'Parade Entries'!Z96,0)</f>
        <v>0</v>
      </c>
      <c r="AA91" s="297">
        <f>IF('Parade Entries'!$E96="Political",'Parade Entries'!AA96,0)</f>
        <v>0</v>
      </c>
      <c r="AB91" s="156">
        <f>IF('Parade Entries'!$E96="Political",'Parade Entries'!AB96,0)</f>
        <v>0</v>
      </c>
      <c r="AC91" s="156">
        <f>IF('Parade Entries'!$E96="Political",'Parade Entries'!AC96,0)</f>
        <v>0</v>
      </c>
      <c r="AD91" s="156">
        <f>IF('Parade Entries'!$E96="Political",'Parade Entries'!AD96,0)</f>
        <v>0</v>
      </c>
    </row>
    <row r="92" spans="2:30" ht="18" x14ac:dyDescent="0.25">
      <c r="B92" s="156">
        <f>IF('Parade Entries'!$E97="Political",'Parade Entries'!B97,0)</f>
        <v>0</v>
      </c>
      <c r="C92" s="250">
        <f>IF('Parade Entries'!$E97="Political",'Parade Entries'!C97,0)</f>
        <v>0</v>
      </c>
      <c r="D92" s="293">
        <f>IF('Parade Entries'!$E97="Political",'Parade Entries'!D97,0)</f>
        <v>0</v>
      </c>
      <c r="E92" s="156">
        <f>IF('Parade Entries'!$E97="Political",'Parade Entries'!E97,0)</f>
        <v>0</v>
      </c>
      <c r="F92" s="156">
        <f>IF('Parade Entries'!$E97="Political",'Parade Entries'!F97,0)</f>
        <v>0</v>
      </c>
      <c r="G92" s="156">
        <f>IF('Parade Entries'!$E97="Political",'Parade Entries'!G97,0)</f>
        <v>0</v>
      </c>
      <c r="H92" s="156">
        <f>IF('Parade Entries'!$E97="Political",'Parade Entries'!H97,0)</f>
        <v>0</v>
      </c>
      <c r="I92" s="292">
        <f>IF('Parade Entries'!$E97="Political",'Parade Entries'!I97,0)</f>
        <v>0</v>
      </c>
      <c r="J92" s="156">
        <f>IF('Parade Entries'!$E97="Political",'Parade Entries'!J97,0)</f>
        <v>0</v>
      </c>
      <c r="K92" s="156">
        <f>IF('Parade Entries'!$E97="Political",'Parade Entries'!K97,0)</f>
        <v>0</v>
      </c>
      <c r="L92" s="156">
        <f>IF('Parade Entries'!$E97="Political",'Parade Entries'!L97,0)</f>
        <v>0</v>
      </c>
      <c r="M92" s="156">
        <f>IF('Parade Entries'!$E97="Political",'Parade Entries'!M97,0)</f>
        <v>0</v>
      </c>
      <c r="N92" s="156">
        <f>IF('Parade Entries'!$E97="Political",'Parade Entries'!N97,0)</f>
        <v>0</v>
      </c>
      <c r="O92" s="156">
        <f>IF('Parade Entries'!$E97="Political",'Parade Entries'!O97,0)</f>
        <v>0</v>
      </c>
      <c r="P92" s="156">
        <f>IF('Parade Entries'!$E97="Political",'Parade Entries'!P97,0)</f>
        <v>0</v>
      </c>
      <c r="Q92" s="156">
        <f>IF('Parade Entries'!$E97="Political",'Parade Entries'!Q97,0)</f>
        <v>0</v>
      </c>
      <c r="R92" s="156">
        <f>IF('Parade Entries'!$E97="Political",'Parade Entries'!R97,0)</f>
        <v>0</v>
      </c>
      <c r="S92" s="296">
        <f>IF('Parade Entries'!$E97="Political",'Parade Entries'!S97,0)</f>
        <v>0</v>
      </c>
      <c r="T92" s="296">
        <f>IF('Parade Entries'!$E97="Political",'Parade Entries'!U97,0)</f>
        <v>0</v>
      </c>
      <c r="U92" s="296">
        <f>IF('Parade Entries'!$E97="Political",'Parade Entries'!V97,0)</f>
        <v>0</v>
      </c>
      <c r="V92" s="296">
        <f>IF('Parade Entries'!$E97="Political",'Parade Entries'!T97,0)</f>
        <v>0</v>
      </c>
      <c r="W92" s="297">
        <f>IF('Parade Entries'!$E97="Political",'Parade Entries'!W97,0)</f>
        <v>0</v>
      </c>
      <c r="X92" s="296">
        <f>IF('Parade Entries'!$E97="Political",'Parade Entries'!X97,0)</f>
        <v>0</v>
      </c>
      <c r="Y92" s="297">
        <f>IF('Parade Entries'!$E97="Political",'Parade Entries'!Y97,0)</f>
        <v>0</v>
      </c>
      <c r="Z92" s="296">
        <f>IF('Parade Entries'!$E97="Political",'Parade Entries'!Z97,0)</f>
        <v>0</v>
      </c>
      <c r="AA92" s="297">
        <f>IF('Parade Entries'!$E97="Political",'Parade Entries'!AA97,0)</f>
        <v>0</v>
      </c>
      <c r="AB92" s="156">
        <f>IF('Parade Entries'!$E97="Political",'Parade Entries'!AB97,0)</f>
        <v>0</v>
      </c>
      <c r="AC92" s="156">
        <f>IF('Parade Entries'!$E97="Political",'Parade Entries'!AC97,0)</f>
        <v>0</v>
      </c>
      <c r="AD92" s="156">
        <f>IF('Parade Entries'!$E97="Political",'Parade Entries'!AD97,0)</f>
        <v>0</v>
      </c>
    </row>
    <row r="93" spans="2:30" ht="18" x14ac:dyDescent="0.25">
      <c r="B93" s="156">
        <f>IF('Parade Entries'!$E98="Political",'Parade Entries'!B98,0)</f>
        <v>0</v>
      </c>
      <c r="C93" s="250">
        <f>IF('Parade Entries'!$E98="Political",'Parade Entries'!C98,0)</f>
        <v>0</v>
      </c>
      <c r="D93" s="293">
        <f>IF('Parade Entries'!$E98="Political",'Parade Entries'!D98,0)</f>
        <v>0</v>
      </c>
      <c r="E93" s="156">
        <f>IF('Parade Entries'!$E98="Political",'Parade Entries'!E98,0)</f>
        <v>0</v>
      </c>
      <c r="F93" s="156">
        <f>IF('Parade Entries'!$E98="Political",'Parade Entries'!F98,0)</f>
        <v>0</v>
      </c>
      <c r="G93" s="156">
        <f>IF('Parade Entries'!$E98="Political",'Parade Entries'!G98,0)</f>
        <v>0</v>
      </c>
      <c r="H93" s="156">
        <f>IF('Parade Entries'!$E98="Political",'Parade Entries'!H98,0)</f>
        <v>0</v>
      </c>
      <c r="I93" s="292">
        <f>IF('Parade Entries'!$E98="Political",'Parade Entries'!I98,0)</f>
        <v>0</v>
      </c>
      <c r="J93" s="156">
        <f>IF('Parade Entries'!$E98="Political",'Parade Entries'!J98,0)</f>
        <v>0</v>
      </c>
      <c r="K93" s="156">
        <f>IF('Parade Entries'!$E98="Political",'Parade Entries'!K98,0)</f>
        <v>0</v>
      </c>
      <c r="L93" s="156">
        <f>IF('Parade Entries'!$E98="Political",'Parade Entries'!L98,0)</f>
        <v>0</v>
      </c>
      <c r="M93" s="156">
        <f>IF('Parade Entries'!$E98="Political",'Parade Entries'!M98,0)</f>
        <v>0</v>
      </c>
      <c r="N93" s="156">
        <f>IF('Parade Entries'!$E98="Political",'Parade Entries'!N98,0)</f>
        <v>0</v>
      </c>
      <c r="O93" s="156">
        <f>IF('Parade Entries'!$E98="Political",'Parade Entries'!O98,0)</f>
        <v>0</v>
      </c>
      <c r="P93" s="156">
        <f>IF('Parade Entries'!$E98="Political",'Parade Entries'!P98,0)</f>
        <v>0</v>
      </c>
      <c r="Q93" s="156">
        <f>IF('Parade Entries'!$E98="Political",'Parade Entries'!Q98,0)</f>
        <v>0</v>
      </c>
      <c r="R93" s="156">
        <f>IF('Parade Entries'!$E98="Political",'Parade Entries'!R98,0)</f>
        <v>0</v>
      </c>
      <c r="S93" s="296">
        <f>IF('Parade Entries'!$E98="Political",'Parade Entries'!S98,0)</f>
        <v>0</v>
      </c>
      <c r="T93" s="296">
        <f>IF('Parade Entries'!$E98="Political",'Parade Entries'!U98,0)</f>
        <v>0</v>
      </c>
      <c r="U93" s="296">
        <f>IF('Parade Entries'!$E98="Political",'Parade Entries'!V98,0)</f>
        <v>0</v>
      </c>
      <c r="V93" s="296">
        <f>IF('Parade Entries'!$E98="Political",'Parade Entries'!T98,0)</f>
        <v>0</v>
      </c>
      <c r="W93" s="297">
        <f>IF('Parade Entries'!$E98="Political",'Parade Entries'!W98,0)</f>
        <v>0</v>
      </c>
      <c r="X93" s="296">
        <f>IF('Parade Entries'!$E98="Political",'Parade Entries'!X98,0)</f>
        <v>0</v>
      </c>
      <c r="Y93" s="297">
        <f>IF('Parade Entries'!$E98="Political",'Parade Entries'!Y98,0)</f>
        <v>0</v>
      </c>
      <c r="Z93" s="296">
        <f>IF('Parade Entries'!$E98="Political",'Parade Entries'!Z98,0)</f>
        <v>0</v>
      </c>
      <c r="AA93" s="297">
        <f>IF('Parade Entries'!$E98="Political",'Parade Entries'!AA98,0)</f>
        <v>0</v>
      </c>
      <c r="AB93" s="156">
        <f>IF('Parade Entries'!$E98="Political",'Parade Entries'!AB98,0)</f>
        <v>0</v>
      </c>
      <c r="AC93" s="156">
        <f>IF('Parade Entries'!$E98="Political",'Parade Entries'!AC98,0)</f>
        <v>0</v>
      </c>
      <c r="AD93" s="156">
        <f>IF('Parade Entries'!$E98="Political",'Parade Entries'!AD98,0)</f>
        <v>0</v>
      </c>
    </row>
    <row r="94" spans="2:30" ht="18" x14ac:dyDescent="0.25">
      <c r="B94" s="156">
        <f>IF('Parade Entries'!$E99="Political",'Parade Entries'!B99,0)</f>
        <v>0</v>
      </c>
      <c r="C94" s="250">
        <f>IF('Parade Entries'!$E99="Political",'Parade Entries'!C99,0)</f>
        <v>0</v>
      </c>
      <c r="D94" s="293">
        <f>IF('Parade Entries'!$E99="Political",'Parade Entries'!D99,0)</f>
        <v>0</v>
      </c>
      <c r="E94" s="156">
        <f>IF('Parade Entries'!$E99="Political",'Parade Entries'!E99,0)</f>
        <v>0</v>
      </c>
      <c r="F94" s="156">
        <f>IF('Parade Entries'!$E99="Political",'Parade Entries'!F99,0)</f>
        <v>0</v>
      </c>
      <c r="G94" s="156">
        <f>IF('Parade Entries'!$E99="Political",'Parade Entries'!G99,0)</f>
        <v>0</v>
      </c>
      <c r="H94" s="156">
        <f>IF('Parade Entries'!$E99="Political",'Parade Entries'!H99,0)</f>
        <v>0</v>
      </c>
      <c r="I94" s="292">
        <f>IF('Parade Entries'!$E99="Political",'Parade Entries'!I99,0)</f>
        <v>0</v>
      </c>
      <c r="J94" s="156">
        <f>IF('Parade Entries'!$E99="Political",'Parade Entries'!J99,0)</f>
        <v>0</v>
      </c>
      <c r="K94" s="156">
        <f>IF('Parade Entries'!$E99="Political",'Parade Entries'!K99,0)</f>
        <v>0</v>
      </c>
      <c r="L94" s="156">
        <f>IF('Parade Entries'!$E99="Political",'Parade Entries'!L99,0)</f>
        <v>0</v>
      </c>
      <c r="M94" s="156">
        <f>IF('Parade Entries'!$E99="Political",'Parade Entries'!M99,0)</f>
        <v>0</v>
      </c>
      <c r="N94" s="156">
        <f>IF('Parade Entries'!$E99="Political",'Parade Entries'!N99,0)</f>
        <v>0</v>
      </c>
      <c r="O94" s="156">
        <f>IF('Parade Entries'!$E99="Political",'Parade Entries'!O99,0)</f>
        <v>0</v>
      </c>
      <c r="P94" s="156">
        <f>IF('Parade Entries'!$E99="Political",'Parade Entries'!P99,0)</f>
        <v>0</v>
      </c>
      <c r="Q94" s="156">
        <f>IF('Parade Entries'!$E99="Political",'Parade Entries'!Q99,0)</f>
        <v>0</v>
      </c>
      <c r="R94" s="156">
        <f>IF('Parade Entries'!$E99="Political",'Parade Entries'!R99,0)</f>
        <v>0</v>
      </c>
      <c r="S94" s="296">
        <f>IF('Parade Entries'!$E99="Political",'Parade Entries'!S99,0)</f>
        <v>0</v>
      </c>
      <c r="T94" s="296">
        <f>IF('Parade Entries'!$E99="Political",'Parade Entries'!U99,0)</f>
        <v>0</v>
      </c>
      <c r="U94" s="296">
        <f>IF('Parade Entries'!$E99="Political",'Parade Entries'!V99,0)</f>
        <v>0</v>
      </c>
      <c r="V94" s="296">
        <f>IF('Parade Entries'!$E99="Political",'Parade Entries'!T99,0)</f>
        <v>0</v>
      </c>
      <c r="W94" s="297">
        <f>IF('Parade Entries'!$E99="Political",'Parade Entries'!W99,0)</f>
        <v>0</v>
      </c>
      <c r="X94" s="296">
        <f>IF('Parade Entries'!$E99="Political",'Parade Entries'!X99,0)</f>
        <v>0</v>
      </c>
      <c r="Y94" s="297">
        <f>IF('Parade Entries'!$E99="Political",'Parade Entries'!Y99,0)</f>
        <v>0</v>
      </c>
      <c r="Z94" s="296">
        <f>IF('Parade Entries'!$E99="Political",'Parade Entries'!Z99,0)</f>
        <v>0</v>
      </c>
      <c r="AA94" s="297">
        <f>IF('Parade Entries'!$E99="Political",'Parade Entries'!AA99,0)</f>
        <v>0</v>
      </c>
      <c r="AB94" s="156">
        <f>IF('Parade Entries'!$E99="Political",'Parade Entries'!AB99,0)</f>
        <v>0</v>
      </c>
      <c r="AC94" s="156">
        <f>IF('Parade Entries'!$E99="Political",'Parade Entries'!AC99,0)</f>
        <v>0</v>
      </c>
      <c r="AD94" s="156">
        <f>IF('Parade Entries'!$E99="Political",'Parade Entries'!AD99,0)</f>
        <v>0</v>
      </c>
    </row>
    <row r="95" spans="2:30" ht="18" x14ac:dyDescent="0.25">
      <c r="B95" s="156">
        <f>IF('Parade Entries'!$E100="Political",'Parade Entries'!B100,0)</f>
        <v>0</v>
      </c>
      <c r="C95" s="250">
        <f>IF('Parade Entries'!$E100="Political",'Parade Entries'!C100,0)</f>
        <v>0</v>
      </c>
      <c r="D95" s="293">
        <f>IF('Parade Entries'!$E100="Political",'Parade Entries'!D100,0)</f>
        <v>0</v>
      </c>
      <c r="E95" s="156">
        <f>IF('Parade Entries'!$E100="Political",'Parade Entries'!E100,0)</f>
        <v>0</v>
      </c>
      <c r="F95" s="156">
        <f>IF('Parade Entries'!$E100="Political",'Parade Entries'!F100,0)</f>
        <v>0</v>
      </c>
      <c r="G95" s="156">
        <f>IF('Parade Entries'!$E100="Political",'Parade Entries'!G100,0)</f>
        <v>0</v>
      </c>
      <c r="H95" s="156">
        <f>IF('Parade Entries'!$E100="Political",'Parade Entries'!H100,0)</f>
        <v>0</v>
      </c>
      <c r="I95" s="292">
        <f>IF('Parade Entries'!$E100="Political",'Parade Entries'!I100,0)</f>
        <v>0</v>
      </c>
      <c r="J95" s="156">
        <f>IF('Parade Entries'!$E100="Political",'Parade Entries'!J100,0)</f>
        <v>0</v>
      </c>
      <c r="K95" s="156">
        <f>IF('Parade Entries'!$E100="Political",'Parade Entries'!K100,0)</f>
        <v>0</v>
      </c>
      <c r="L95" s="156">
        <f>IF('Parade Entries'!$E100="Political",'Parade Entries'!L100,0)</f>
        <v>0</v>
      </c>
      <c r="M95" s="156">
        <f>IF('Parade Entries'!$E100="Political",'Parade Entries'!M100,0)</f>
        <v>0</v>
      </c>
      <c r="N95" s="156">
        <f>IF('Parade Entries'!$E100="Political",'Parade Entries'!N100,0)</f>
        <v>0</v>
      </c>
      <c r="O95" s="156">
        <f>IF('Parade Entries'!$E100="Political",'Parade Entries'!O100,0)</f>
        <v>0</v>
      </c>
      <c r="P95" s="156">
        <f>IF('Parade Entries'!$E100="Political",'Parade Entries'!P100,0)</f>
        <v>0</v>
      </c>
      <c r="Q95" s="156">
        <f>IF('Parade Entries'!$E100="Political",'Parade Entries'!Q100,0)</f>
        <v>0</v>
      </c>
      <c r="R95" s="156">
        <f>IF('Parade Entries'!$E100="Political",'Parade Entries'!R100,0)</f>
        <v>0</v>
      </c>
      <c r="S95" s="296">
        <f>IF('Parade Entries'!$E100="Political",'Parade Entries'!S100,0)</f>
        <v>0</v>
      </c>
      <c r="T95" s="296">
        <f>IF('Parade Entries'!$E100="Political",'Parade Entries'!U100,0)</f>
        <v>0</v>
      </c>
      <c r="U95" s="296">
        <f>IF('Parade Entries'!$E100="Political",'Parade Entries'!V100,0)</f>
        <v>0</v>
      </c>
      <c r="V95" s="296">
        <f>IF('Parade Entries'!$E100="Political",'Parade Entries'!T100,0)</f>
        <v>0</v>
      </c>
      <c r="W95" s="297">
        <f>IF('Parade Entries'!$E100="Political",'Parade Entries'!W100,0)</f>
        <v>0</v>
      </c>
      <c r="X95" s="296">
        <f>IF('Parade Entries'!$E100="Political",'Parade Entries'!X100,0)</f>
        <v>0</v>
      </c>
      <c r="Y95" s="297">
        <f>IF('Parade Entries'!$E100="Political",'Parade Entries'!Y100,0)</f>
        <v>0</v>
      </c>
      <c r="Z95" s="296">
        <f>IF('Parade Entries'!$E100="Political",'Parade Entries'!Z100,0)</f>
        <v>0</v>
      </c>
      <c r="AA95" s="297">
        <f>IF('Parade Entries'!$E100="Political",'Parade Entries'!AA100,0)</f>
        <v>0</v>
      </c>
      <c r="AB95" s="156">
        <f>IF('Parade Entries'!$E100="Political",'Parade Entries'!AB100,0)</f>
        <v>0</v>
      </c>
      <c r="AC95" s="156">
        <f>IF('Parade Entries'!$E100="Political",'Parade Entries'!AC100,0)</f>
        <v>0</v>
      </c>
      <c r="AD95" s="156">
        <f>IF('Parade Entries'!$E100="Political",'Parade Entries'!AD100,0)</f>
        <v>0</v>
      </c>
    </row>
    <row r="96" spans="2:30" ht="18" x14ac:dyDescent="0.25">
      <c r="B96" s="156">
        <f>IF('Parade Entries'!$E101="Political",'Parade Entries'!B101,0)</f>
        <v>0</v>
      </c>
      <c r="C96" s="250">
        <f>IF('Parade Entries'!$E101="Political",'Parade Entries'!C101,0)</f>
        <v>0</v>
      </c>
      <c r="D96" s="293">
        <f>IF('Parade Entries'!$E101="Political",'Parade Entries'!D101,0)</f>
        <v>0</v>
      </c>
      <c r="E96" s="156">
        <f>IF('Parade Entries'!$E101="Political",'Parade Entries'!E101,0)</f>
        <v>0</v>
      </c>
      <c r="F96" s="156">
        <f>IF('Parade Entries'!$E101="Political",'Parade Entries'!F101,0)</f>
        <v>0</v>
      </c>
      <c r="G96" s="156">
        <f>IF('Parade Entries'!$E101="Political",'Parade Entries'!G101,0)</f>
        <v>0</v>
      </c>
      <c r="H96" s="156">
        <f>IF('Parade Entries'!$E101="Political",'Parade Entries'!H101,0)</f>
        <v>0</v>
      </c>
      <c r="I96" s="292">
        <f>IF('Parade Entries'!$E101="Political",'Parade Entries'!I101,0)</f>
        <v>0</v>
      </c>
      <c r="J96" s="156">
        <f>IF('Parade Entries'!$E101="Political",'Parade Entries'!J101,0)</f>
        <v>0</v>
      </c>
      <c r="K96" s="156">
        <f>IF('Parade Entries'!$E101="Political",'Parade Entries'!K101,0)</f>
        <v>0</v>
      </c>
      <c r="L96" s="156">
        <f>IF('Parade Entries'!$E101="Political",'Parade Entries'!L101,0)</f>
        <v>0</v>
      </c>
      <c r="M96" s="156">
        <f>IF('Parade Entries'!$E101="Political",'Parade Entries'!M101,0)</f>
        <v>0</v>
      </c>
      <c r="N96" s="156">
        <f>IF('Parade Entries'!$E101="Political",'Parade Entries'!N101,0)</f>
        <v>0</v>
      </c>
      <c r="O96" s="156">
        <f>IF('Parade Entries'!$E101="Political",'Parade Entries'!O101,0)</f>
        <v>0</v>
      </c>
      <c r="P96" s="156">
        <f>IF('Parade Entries'!$E101="Political",'Parade Entries'!P101,0)</f>
        <v>0</v>
      </c>
      <c r="Q96" s="156">
        <f>IF('Parade Entries'!$E101="Political",'Parade Entries'!Q101,0)</f>
        <v>0</v>
      </c>
      <c r="R96" s="156">
        <f>IF('Parade Entries'!$E101="Political",'Parade Entries'!R101,0)</f>
        <v>0</v>
      </c>
      <c r="S96" s="296">
        <f>IF('Parade Entries'!$E101="Political",'Parade Entries'!S101,0)</f>
        <v>0</v>
      </c>
      <c r="T96" s="296">
        <f>IF('Parade Entries'!$E101="Political",'Parade Entries'!U101,0)</f>
        <v>0</v>
      </c>
      <c r="U96" s="296">
        <f>IF('Parade Entries'!$E101="Political",'Parade Entries'!V101,0)</f>
        <v>0</v>
      </c>
      <c r="V96" s="296">
        <f>IF('Parade Entries'!$E101="Political",'Parade Entries'!T101,0)</f>
        <v>0</v>
      </c>
      <c r="W96" s="297">
        <f>IF('Parade Entries'!$E101="Political",'Parade Entries'!W101,0)</f>
        <v>0</v>
      </c>
      <c r="X96" s="296">
        <f>IF('Parade Entries'!$E101="Political",'Parade Entries'!X101,0)</f>
        <v>0</v>
      </c>
      <c r="Y96" s="297">
        <f>IF('Parade Entries'!$E101="Political",'Parade Entries'!Y101,0)</f>
        <v>0</v>
      </c>
      <c r="Z96" s="296">
        <f>IF('Parade Entries'!$E101="Political",'Parade Entries'!Z101,0)</f>
        <v>0</v>
      </c>
      <c r="AA96" s="297">
        <f>IF('Parade Entries'!$E101="Political",'Parade Entries'!AA101,0)</f>
        <v>0</v>
      </c>
      <c r="AB96" s="156">
        <f>IF('Parade Entries'!$E101="Political",'Parade Entries'!AB101,0)</f>
        <v>0</v>
      </c>
      <c r="AC96" s="156">
        <f>IF('Parade Entries'!$E101="Political",'Parade Entries'!AC101,0)</f>
        <v>0</v>
      </c>
      <c r="AD96" s="156">
        <f>IF('Parade Entries'!$E101="Political",'Parade Entries'!AD101,0)</f>
        <v>0</v>
      </c>
    </row>
    <row r="97" spans="2:30" ht="18" x14ac:dyDescent="0.25">
      <c r="B97" s="156">
        <f>IF('Parade Entries'!$E102="Political",'Parade Entries'!B102,0)</f>
        <v>0</v>
      </c>
      <c r="C97" s="250">
        <f>IF('Parade Entries'!$E102="Political",'Parade Entries'!C102,0)</f>
        <v>0</v>
      </c>
      <c r="D97" s="293">
        <f>IF('Parade Entries'!$E102="Political",'Parade Entries'!D102,0)</f>
        <v>0</v>
      </c>
      <c r="E97" s="156">
        <f>IF('Parade Entries'!$E102="Political",'Parade Entries'!E102,0)</f>
        <v>0</v>
      </c>
      <c r="F97" s="156">
        <f>IF('Parade Entries'!$E102="Political",'Parade Entries'!F102,0)</f>
        <v>0</v>
      </c>
      <c r="G97" s="156">
        <f>IF('Parade Entries'!$E102="Political",'Parade Entries'!G102,0)</f>
        <v>0</v>
      </c>
      <c r="H97" s="156">
        <f>IF('Parade Entries'!$E102="Political",'Parade Entries'!H102,0)</f>
        <v>0</v>
      </c>
      <c r="I97" s="292">
        <f>IF('Parade Entries'!$E102="Political",'Parade Entries'!I102,0)</f>
        <v>0</v>
      </c>
      <c r="J97" s="156">
        <f>IF('Parade Entries'!$E102="Political",'Parade Entries'!J102,0)</f>
        <v>0</v>
      </c>
      <c r="K97" s="156">
        <f>IF('Parade Entries'!$E102="Political",'Parade Entries'!K102,0)</f>
        <v>0</v>
      </c>
      <c r="L97" s="156">
        <f>IF('Parade Entries'!$E102="Political",'Parade Entries'!L102,0)</f>
        <v>0</v>
      </c>
      <c r="M97" s="156">
        <f>IF('Parade Entries'!$E102="Political",'Parade Entries'!M102,0)</f>
        <v>0</v>
      </c>
      <c r="N97" s="156">
        <f>IF('Parade Entries'!$E102="Political",'Parade Entries'!N102,0)</f>
        <v>0</v>
      </c>
      <c r="O97" s="156">
        <f>IF('Parade Entries'!$E102="Political",'Parade Entries'!O102,0)</f>
        <v>0</v>
      </c>
      <c r="P97" s="156">
        <f>IF('Parade Entries'!$E102="Political",'Parade Entries'!P102,0)</f>
        <v>0</v>
      </c>
      <c r="Q97" s="156">
        <f>IF('Parade Entries'!$E102="Political",'Parade Entries'!Q102,0)</f>
        <v>0</v>
      </c>
      <c r="R97" s="156">
        <f>IF('Parade Entries'!$E102="Political",'Parade Entries'!R102,0)</f>
        <v>0</v>
      </c>
      <c r="S97" s="296">
        <f>IF('Parade Entries'!$E102="Political",'Parade Entries'!S102,0)</f>
        <v>0</v>
      </c>
      <c r="T97" s="296">
        <f>IF('Parade Entries'!$E102="Political",'Parade Entries'!U102,0)</f>
        <v>0</v>
      </c>
      <c r="U97" s="296">
        <f>IF('Parade Entries'!$E102="Political",'Parade Entries'!V102,0)</f>
        <v>0</v>
      </c>
      <c r="V97" s="296">
        <f>IF('Parade Entries'!$E102="Political",'Parade Entries'!T102,0)</f>
        <v>0</v>
      </c>
      <c r="W97" s="297">
        <f>IF('Parade Entries'!$E102="Political",'Parade Entries'!W102,0)</f>
        <v>0</v>
      </c>
      <c r="X97" s="296">
        <f>IF('Parade Entries'!$E102="Political",'Parade Entries'!X102,0)</f>
        <v>0</v>
      </c>
      <c r="Y97" s="297">
        <f>IF('Parade Entries'!$E102="Political",'Parade Entries'!Y102,0)</f>
        <v>0</v>
      </c>
      <c r="Z97" s="296">
        <f>IF('Parade Entries'!$E102="Political",'Parade Entries'!Z102,0)</f>
        <v>0</v>
      </c>
      <c r="AA97" s="297">
        <f>IF('Parade Entries'!$E102="Political",'Parade Entries'!AA102,0)</f>
        <v>0</v>
      </c>
      <c r="AB97" s="156">
        <f>IF('Parade Entries'!$E102="Political",'Parade Entries'!AB102,0)</f>
        <v>0</v>
      </c>
      <c r="AC97" s="156">
        <f>IF('Parade Entries'!$E102="Political",'Parade Entries'!AC102,0)</f>
        <v>0</v>
      </c>
      <c r="AD97" s="156">
        <f>IF('Parade Entries'!$E102="Political",'Parade Entries'!AD102,0)</f>
        <v>0</v>
      </c>
    </row>
    <row r="98" spans="2:30" ht="18" x14ac:dyDescent="0.25">
      <c r="B98" s="156">
        <f>IF('Parade Entries'!$E103="Political",'Parade Entries'!B103,0)</f>
        <v>0</v>
      </c>
      <c r="C98" s="250">
        <f>IF('Parade Entries'!$E103="Political",'Parade Entries'!C103,0)</f>
        <v>0</v>
      </c>
      <c r="D98" s="293">
        <f>IF('Parade Entries'!$E103="Political",'Parade Entries'!D103,0)</f>
        <v>0</v>
      </c>
      <c r="E98" s="156">
        <f>IF('Parade Entries'!$E103="Political",'Parade Entries'!E103,0)</f>
        <v>0</v>
      </c>
      <c r="F98" s="156">
        <f>IF('Parade Entries'!$E103="Political",'Parade Entries'!F103,0)</f>
        <v>0</v>
      </c>
      <c r="G98" s="156">
        <f>IF('Parade Entries'!$E103="Political",'Parade Entries'!G103,0)</f>
        <v>0</v>
      </c>
      <c r="H98" s="156">
        <f>IF('Parade Entries'!$E103="Political",'Parade Entries'!H103,0)</f>
        <v>0</v>
      </c>
      <c r="I98" s="292">
        <f>IF('Parade Entries'!$E103="Political",'Parade Entries'!I103,0)</f>
        <v>0</v>
      </c>
      <c r="J98" s="156">
        <f>IF('Parade Entries'!$E103="Political",'Parade Entries'!J103,0)</f>
        <v>0</v>
      </c>
      <c r="K98" s="156">
        <f>IF('Parade Entries'!$E103="Political",'Parade Entries'!K103,0)</f>
        <v>0</v>
      </c>
      <c r="L98" s="156">
        <f>IF('Parade Entries'!$E103="Political",'Parade Entries'!L103,0)</f>
        <v>0</v>
      </c>
      <c r="M98" s="156">
        <f>IF('Parade Entries'!$E103="Political",'Parade Entries'!M103,0)</f>
        <v>0</v>
      </c>
      <c r="N98" s="156">
        <f>IF('Parade Entries'!$E103="Political",'Parade Entries'!N103,0)</f>
        <v>0</v>
      </c>
      <c r="O98" s="156">
        <f>IF('Parade Entries'!$E103="Political",'Parade Entries'!O103,0)</f>
        <v>0</v>
      </c>
      <c r="P98" s="156">
        <f>IF('Parade Entries'!$E103="Political",'Parade Entries'!P103,0)</f>
        <v>0</v>
      </c>
      <c r="Q98" s="156">
        <f>IF('Parade Entries'!$E103="Political",'Parade Entries'!Q103,0)</f>
        <v>0</v>
      </c>
      <c r="R98" s="156">
        <f>IF('Parade Entries'!$E103="Political",'Parade Entries'!R103,0)</f>
        <v>0</v>
      </c>
      <c r="S98" s="296">
        <f>IF('Parade Entries'!$E103="Political",'Parade Entries'!S103,0)</f>
        <v>0</v>
      </c>
      <c r="T98" s="296">
        <f>IF('Parade Entries'!$E103="Political",'Parade Entries'!U103,0)</f>
        <v>0</v>
      </c>
      <c r="U98" s="296">
        <f>IF('Parade Entries'!$E103="Political",'Parade Entries'!V103,0)</f>
        <v>0</v>
      </c>
      <c r="V98" s="296">
        <f>IF('Parade Entries'!$E103="Political",'Parade Entries'!T103,0)</f>
        <v>0</v>
      </c>
      <c r="W98" s="297">
        <f>IF('Parade Entries'!$E103="Political",'Parade Entries'!W103,0)</f>
        <v>0</v>
      </c>
      <c r="X98" s="296">
        <f>IF('Parade Entries'!$E103="Political",'Parade Entries'!X103,0)</f>
        <v>0</v>
      </c>
      <c r="Y98" s="297">
        <f>IF('Parade Entries'!$E103="Political",'Parade Entries'!Y103,0)</f>
        <v>0</v>
      </c>
      <c r="Z98" s="296">
        <f>IF('Parade Entries'!$E103="Political",'Parade Entries'!Z103,0)</f>
        <v>0</v>
      </c>
      <c r="AA98" s="297">
        <f>IF('Parade Entries'!$E103="Political",'Parade Entries'!AA103,0)</f>
        <v>0</v>
      </c>
      <c r="AB98" s="156">
        <f>IF('Parade Entries'!$E103="Political",'Parade Entries'!AB103,0)</f>
        <v>0</v>
      </c>
      <c r="AC98" s="156">
        <f>IF('Parade Entries'!$E103="Political",'Parade Entries'!AC103,0)</f>
        <v>0</v>
      </c>
      <c r="AD98" s="156">
        <f>IF('Parade Entries'!$E103="Political",'Parade Entries'!AD103,0)</f>
        <v>0</v>
      </c>
    </row>
    <row r="99" spans="2:30" ht="18" x14ac:dyDescent="0.25">
      <c r="B99" s="156">
        <f>IF('Parade Entries'!$E104="Political",'Parade Entries'!B104,0)</f>
        <v>0</v>
      </c>
      <c r="C99" s="250">
        <f>IF('Parade Entries'!$E104="Political",'Parade Entries'!C104,0)</f>
        <v>0</v>
      </c>
      <c r="D99" s="293">
        <f>IF('Parade Entries'!$E104="Political",'Parade Entries'!D104,0)</f>
        <v>0</v>
      </c>
      <c r="E99" s="156">
        <f>IF('Parade Entries'!$E104="Political",'Parade Entries'!E104,0)</f>
        <v>0</v>
      </c>
      <c r="F99" s="156">
        <f>IF('Parade Entries'!$E104="Political",'Parade Entries'!F104,0)</f>
        <v>0</v>
      </c>
      <c r="G99" s="156">
        <f>IF('Parade Entries'!$E104="Political",'Parade Entries'!G104,0)</f>
        <v>0</v>
      </c>
      <c r="H99" s="156">
        <f>IF('Parade Entries'!$E104="Political",'Parade Entries'!H104,0)</f>
        <v>0</v>
      </c>
      <c r="I99" s="292">
        <f>IF('Parade Entries'!$E104="Political",'Parade Entries'!I104,0)</f>
        <v>0</v>
      </c>
      <c r="J99" s="156">
        <f>IF('Parade Entries'!$E104="Political",'Parade Entries'!J104,0)</f>
        <v>0</v>
      </c>
      <c r="K99" s="156">
        <f>IF('Parade Entries'!$E104="Political",'Parade Entries'!K104,0)</f>
        <v>0</v>
      </c>
      <c r="L99" s="156">
        <f>IF('Parade Entries'!$E104="Political",'Parade Entries'!L104,0)</f>
        <v>0</v>
      </c>
      <c r="M99" s="156">
        <f>IF('Parade Entries'!$E104="Political",'Parade Entries'!M104,0)</f>
        <v>0</v>
      </c>
      <c r="N99" s="156">
        <f>IF('Parade Entries'!$E104="Political",'Parade Entries'!N104,0)</f>
        <v>0</v>
      </c>
      <c r="O99" s="156">
        <f>IF('Parade Entries'!$E104="Political",'Parade Entries'!O104,0)</f>
        <v>0</v>
      </c>
      <c r="P99" s="156">
        <f>IF('Parade Entries'!$E104="Political",'Parade Entries'!P104,0)</f>
        <v>0</v>
      </c>
      <c r="Q99" s="156">
        <f>IF('Parade Entries'!$E104="Political",'Parade Entries'!Q104,0)</f>
        <v>0</v>
      </c>
      <c r="R99" s="156">
        <f>IF('Parade Entries'!$E104="Political",'Parade Entries'!R104,0)</f>
        <v>0</v>
      </c>
      <c r="S99" s="296">
        <f>IF('Parade Entries'!$E104="Political",'Parade Entries'!S104,0)</f>
        <v>0</v>
      </c>
      <c r="T99" s="296">
        <f>IF('Parade Entries'!$E104="Political",'Parade Entries'!U104,0)</f>
        <v>0</v>
      </c>
      <c r="U99" s="296">
        <f>IF('Parade Entries'!$E104="Political",'Parade Entries'!V104,0)</f>
        <v>0</v>
      </c>
      <c r="V99" s="296">
        <f>IF('Parade Entries'!$E104="Political",'Parade Entries'!T104,0)</f>
        <v>0</v>
      </c>
      <c r="W99" s="297">
        <f>IF('Parade Entries'!$E104="Political",'Parade Entries'!W104,0)</f>
        <v>0</v>
      </c>
      <c r="X99" s="296">
        <f>IF('Parade Entries'!$E104="Political",'Parade Entries'!X104,0)</f>
        <v>0</v>
      </c>
      <c r="Y99" s="297">
        <f>IF('Parade Entries'!$E104="Political",'Parade Entries'!Y104,0)</f>
        <v>0</v>
      </c>
      <c r="Z99" s="296">
        <f>IF('Parade Entries'!$E104="Political",'Parade Entries'!Z104,0)</f>
        <v>0</v>
      </c>
      <c r="AA99" s="297">
        <f>IF('Parade Entries'!$E104="Political",'Parade Entries'!AA104,0)</f>
        <v>0</v>
      </c>
      <c r="AB99" s="156">
        <f>IF('Parade Entries'!$E104="Political",'Parade Entries'!AB104,0)</f>
        <v>0</v>
      </c>
      <c r="AC99" s="156">
        <f>IF('Parade Entries'!$E104="Political",'Parade Entries'!AC104,0)</f>
        <v>0</v>
      </c>
      <c r="AD99" s="156">
        <f>IF('Parade Entries'!$E104="Political",'Parade Entries'!AD104,0)</f>
        <v>0</v>
      </c>
    </row>
    <row r="100" spans="2:30" ht="18" x14ac:dyDescent="0.25">
      <c r="B100" s="156">
        <f>IF('Parade Entries'!$E105="Political",'Parade Entries'!B105,0)</f>
        <v>0</v>
      </c>
      <c r="C100" s="250">
        <f>IF('Parade Entries'!$E105="Political",'Parade Entries'!C105,0)</f>
        <v>0</v>
      </c>
      <c r="D100" s="293">
        <f>IF('Parade Entries'!$E105="Political",'Parade Entries'!D105,0)</f>
        <v>0</v>
      </c>
      <c r="E100" s="156">
        <f>IF('Parade Entries'!$E105="Political",'Parade Entries'!E105,0)</f>
        <v>0</v>
      </c>
      <c r="F100" s="156">
        <f>IF('Parade Entries'!$E105="Political",'Parade Entries'!F105,0)</f>
        <v>0</v>
      </c>
      <c r="G100" s="156">
        <f>IF('Parade Entries'!$E105="Political",'Parade Entries'!G105,0)</f>
        <v>0</v>
      </c>
      <c r="H100" s="156">
        <f>IF('Parade Entries'!$E105="Political",'Parade Entries'!H105,0)</f>
        <v>0</v>
      </c>
      <c r="I100" s="292">
        <f>IF('Parade Entries'!$E105="Political",'Parade Entries'!I105,0)</f>
        <v>0</v>
      </c>
      <c r="J100" s="156">
        <f>IF('Parade Entries'!$E105="Political",'Parade Entries'!J105,0)</f>
        <v>0</v>
      </c>
      <c r="K100" s="156">
        <f>IF('Parade Entries'!$E105="Political",'Parade Entries'!K105,0)</f>
        <v>0</v>
      </c>
      <c r="L100" s="156">
        <f>IF('Parade Entries'!$E105="Political",'Parade Entries'!L105,0)</f>
        <v>0</v>
      </c>
      <c r="M100" s="156">
        <f>IF('Parade Entries'!$E105="Political",'Parade Entries'!M105,0)</f>
        <v>0</v>
      </c>
      <c r="N100" s="156">
        <f>IF('Parade Entries'!$E105="Political",'Parade Entries'!N105,0)</f>
        <v>0</v>
      </c>
      <c r="O100" s="156">
        <f>IF('Parade Entries'!$E105="Political",'Parade Entries'!O105,0)</f>
        <v>0</v>
      </c>
      <c r="P100" s="156">
        <f>IF('Parade Entries'!$E105="Political",'Parade Entries'!P105,0)</f>
        <v>0</v>
      </c>
      <c r="Q100" s="156">
        <f>IF('Parade Entries'!$E105="Political",'Parade Entries'!Q105,0)</f>
        <v>0</v>
      </c>
      <c r="R100" s="156">
        <f>IF('Parade Entries'!$E105="Political",'Parade Entries'!R105,0)</f>
        <v>0</v>
      </c>
      <c r="S100" s="296">
        <f>IF('Parade Entries'!$E105="Political",'Parade Entries'!S105,0)</f>
        <v>0</v>
      </c>
      <c r="T100" s="296">
        <f>IF('Parade Entries'!$E105="Political",'Parade Entries'!U105,0)</f>
        <v>0</v>
      </c>
      <c r="U100" s="296">
        <f>IF('Parade Entries'!$E105="Political",'Parade Entries'!V105,0)</f>
        <v>0</v>
      </c>
      <c r="V100" s="296">
        <f>IF('Parade Entries'!$E105="Political",'Parade Entries'!T105,0)</f>
        <v>0</v>
      </c>
      <c r="W100" s="297">
        <f>IF('Parade Entries'!$E105="Political",'Parade Entries'!W105,0)</f>
        <v>0</v>
      </c>
      <c r="X100" s="296">
        <f>IF('Parade Entries'!$E105="Political",'Parade Entries'!X105,0)</f>
        <v>0</v>
      </c>
      <c r="Y100" s="297">
        <f>IF('Parade Entries'!$E105="Political",'Parade Entries'!Y105,0)</f>
        <v>0</v>
      </c>
      <c r="Z100" s="296">
        <f>IF('Parade Entries'!$E105="Political",'Parade Entries'!Z105,0)</f>
        <v>0</v>
      </c>
      <c r="AA100" s="297">
        <f>IF('Parade Entries'!$E105="Political",'Parade Entries'!AA105,0)</f>
        <v>0</v>
      </c>
      <c r="AB100" s="156">
        <f>IF('Parade Entries'!$E105="Political",'Parade Entries'!AB105,0)</f>
        <v>0</v>
      </c>
      <c r="AC100" s="156">
        <f>IF('Parade Entries'!$E105="Political",'Parade Entries'!AC105,0)</f>
        <v>0</v>
      </c>
      <c r="AD100" s="156">
        <f>IF('Parade Entries'!$E105="Political",'Parade Entries'!AD105,0)</f>
        <v>0</v>
      </c>
    </row>
    <row r="101" spans="2:30" ht="18" x14ac:dyDescent="0.25">
      <c r="B101" s="156">
        <f>IF('Parade Entries'!$E106="Political",'Parade Entries'!B106,0)</f>
        <v>0</v>
      </c>
      <c r="C101" s="250">
        <f>IF('Parade Entries'!$E106="Political",'Parade Entries'!C106,0)</f>
        <v>0</v>
      </c>
      <c r="D101" s="293">
        <f>IF('Parade Entries'!$E106="Political",'Parade Entries'!D106,0)</f>
        <v>0</v>
      </c>
      <c r="E101" s="156">
        <f>IF('Parade Entries'!$E106="Political",'Parade Entries'!E106,0)</f>
        <v>0</v>
      </c>
      <c r="F101" s="156">
        <f>IF('Parade Entries'!$E106="Political",'Parade Entries'!F106,0)</f>
        <v>0</v>
      </c>
      <c r="G101" s="156">
        <f>IF('Parade Entries'!$E106="Political",'Parade Entries'!G106,0)</f>
        <v>0</v>
      </c>
      <c r="H101" s="156">
        <f>IF('Parade Entries'!$E106="Political",'Parade Entries'!H106,0)</f>
        <v>0</v>
      </c>
      <c r="I101" s="292">
        <f>IF('Parade Entries'!$E106="Political",'Parade Entries'!I106,0)</f>
        <v>0</v>
      </c>
      <c r="J101" s="156">
        <f>IF('Parade Entries'!$E106="Political",'Parade Entries'!J106,0)</f>
        <v>0</v>
      </c>
      <c r="K101" s="156">
        <f>IF('Parade Entries'!$E106="Political",'Parade Entries'!K106,0)</f>
        <v>0</v>
      </c>
      <c r="L101" s="156">
        <f>IF('Parade Entries'!$E106="Political",'Parade Entries'!L106,0)</f>
        <v>0</v>
      </c>
      <c r="M101" s="156">
        <f>IF('Parade Entries'!$E106="Political",'Parade Entries'!M106,0)</f>
        <v>0</v>
      </c>
      <c r="N101" s="156">
        <f>IF('Parade Entries'!$E106="Political",'Parade Entries'!N106,0)</f>
        <v>0</v>
      </c>
      <c r="O101" s="156">
        <f>IF('Parade Entries'!$E106="Political",'Parade Entries'!O106,0)</f>
        <v>0</v>
      </c>
      <c r="P101" s="156">
        <f>IF('Parade Entries'!$E106="Political",'Parade Entries'!P106,0)</f>
        <v>0</v>
      </c>
      <c r="Q101" s="156">
        <f>IF('Parade Entries'!$E106="Political",'Parade Entries'!Q106,0)</f>
        <v>0</v>
      </c>
      <c r="R101" s="156">
        <f>IF('Parade Entries'!$E106="Political",'Parade Entries'!R106,0)</f>
        <v>0</v>
      </c>
      <c r="S101" s="296">
        <f>IF('Parade Entries'!$E106="Political",'Parade Entries'!S106,0)</f>
        <v>0</v>
      </c>
      <c r="T101" s="296">
        <f>IF('Parade Entries'!$E106="Political",'Parade Entries'!U106,0)</f>
        <v>0</v>
      </c>
      <c r="U101" s="296">
        <f>IF('Parade Entries'!$E106="Political",'Parade Entries'!V106,0)</f>
        <v>0</v>
      </c>
      <c r="V101" s="296">
        <f>IF('Parade Entries'!$E106="Political",'Parade Entries'!T106,0)</f>
        <v>0</v>
      </c>
      <c r="W101" s="297">
        <f>IF('Parade Entries'!$E106="Political",'Parade Entries'!W106,0)</f>
        <v>0</v>
      </c>
      <c r="X101" s="296">
        <f>IF('Parade Entries'!$E106="Political",'Parade Entries'!X106,0)</f>
        <v>0</v>
      </c>
      <c r="Y101" s="297">
        <f>IF('Parade Entries'!$E106="Political",'Parade Entries'!Y106,0)</f>
        <v>0</v>
      </c>
      <c r="Z101" s="296">
        <f>IF('Parade Entries'!$E106="Political",'Parade Entries'!Z106,0)</f>
        <v>0</v>
      </c>
      <c r="AA101" s="297">
        <f>IF('Parade Entries'!$E106="Political",'Parade Entries'!AA106,0)</f>
        <v>0</v>
      </c>
      <c r="AB101" s="156">
        <f>IF('Parade Entries'!$E106="Political",'Parade Entries'!AB106,0)</f>
        <v>0</v>
      </c>
      <c r="AC101" s="156">
        <f>IF('Parade Entries'!$E106="Political",'Parade Entries'!AC106,0)</f>
        <v>0</v>
      </c>
      <c r="AD101" s="156">
        <f>IF('Parade Entries'!$E106="Political",'Parade Entries'!AD106,0)</f>
        <v>0</v>
      </c>
    </row>
    <row r="102" spans="2:30" ht="18" x14ac:dyDescent="0.25">
      <c r="B102" s="156">
        <f>IF('Parade Entries'!$E107="Political",'Parade Entries'!B107,0)</f>
        <v>0</v>
      </c>
      <c r="C102" s="250">
        <f>IF('Parade Entries'!$E107="Political",'Parade Entries'!C107,0)</f>
        <v>0</v>
      </c>
      <c r="D102" s="293">
        <f>IF('Parade Entries'!$E107="Political",'Parade Entries'!D107,0)</f>
        <v>0</v>
      </c>
      <c r="E102" s="156">
        <f>IF('Parade Entries'!$E107="Political",'Parade Entries'!E107,0)</f>
        <v>0</v>
      </c>
      <c r="F102" s="156">
        <f>IF('Parade Entries'!$E107="Political",'Parade Entries'!F107,0)</f>
        <v>0</v>
      </c>
      <c r="G102" s="156">
        <f>IF('Parade Entries'!$E107="Political",'Parade Entries'!G107,0)</f>
        <v>0</v>
      </c>
      <c r="H102" s="156">
        <f>IF('Parade Entries'!$E107="Political",'Parade Entries'!H107,0)</f>
        <v>0</v>
      </c>
      <c r="I102" s="292">
        <f>IF('Parade Entries'!$E107="Political",'Parade Entries'!I107,0)</f>
        <v>0</v>
      </c>
      <c r="J102" s="156">
        <f>IF('Parade Entries'!$E107="Political",'Parade Entries'!J107,0)</f>
        <v>0</v>
      </c>
      <c r="K102" s="156">
        <f>IF('Parade Entries'!$E107="Political",'Parade Entries'!K107,0)</f>
        <v>0</v>
      </c>
      <c r="L102" s="156">
        <f>IF('Parade Entries'!$E107="Political",'Parade Entries'!L107,0)</f>
        <v>0</v>
      </c>
      <c r="M102" s="156">
        <f>IF('Parade Entries'!$E107="Political",'Parade Entries'!M107,0)</f>
        <v>0</v>
      </c>
      <c r="N102" s="156">
        <f>IF('Parade Entries'!$E107="Political",'Parade Entries'!N107,0)</f>
        <v>0</v>
      </c>
      <c r="O102" s="156">
        <f>IF('Parade Entries'!$E107="Political",'Parade Entries'!O107,0)</f>
        <v>0</v>
      </c>
      <c r="P102" s="156">
        <f>IF('Parade Entries'!$E107="Political",'Parade Entries'!P107,0)</f>
        <v>0</v>
      </c>
      <c r="Q102" s="156">
        <f>IF('Parade Entries'!$E107="Political",'Parade Entries'!Q107,0)</f>
        <v>0</v>
      </c>
      <c r="R102" s="156">
        <f>IF('Parade Entries'!$E107="Political",'Parade Entries'!R107,0)</f>
        <v>0</v>
      </c>
      <c r="S102" s="296">
        <f>IF('Parade Entries'!$E107="Political",'Parade Entries'!S107,0)</f>
        <v>0</v>
      </c>
      <c r="T102" s="296">
        <f>IF('Parade Entries'!$E107="Political",'Parade Entries'!U107,0)</f>
        <v>0</v>
      </c>
      <c r="U102" s="296">
        <f>IF('Parade Entries'!$E107="Political",'Parade Entries'!V107,0)</f>
        <v>0</v>
      </c>
      <c r="V102" s="296">
        <f>IF('Parade Entries'!$E107="Political",'Parade Entries'!T107,0)</f>
        <v>0</v>
      </c>
      <c r="W102" s="297">
        <f>IF('Parade Entries'!$E107="Political",'Parade Entries'!W107,0)</f>
        <v>0</v>
      </c>
      <c r="X102" s="296">
        <f>IF('Parade Entries'!$E107="Political",'Parade Entries'!X107,0)</f>
        <v>0</v>
      </c>
      <c r="Y102" s="297">
        <f>IF('Parade Entries'!$E107="Political",'Parade Entries'!Y107,0)</f>
        <v>0</v>
      </c>
      <c r="Z102" s="296">
        <f>IF('Parade Entries'!$E107="Political",'Parade Entries'!Z107,0)</f>
        <v>0</v>
      </c>
      <c r="AA102" s="297">
        <f>IF('Parade Entries'!$E107="Political",'Parade Entries'!AA107,0)</f>
        <v>0</v>
      </c>
      <c r="AB102" s="156">
        <f>IF('Parade Entries'!$E107="Political",'Parade Entries'!AB107,0)</f>
        <v>0</v>
      </c>
      <c r="AC102" s="156">
        <f>IF('Parade Entries'!$E107="Political",'Parade Entries'!AC107,0)</f>
        <v>0</v>
      </c>
      <c r="AD102" s="156">
        <f>IF('Parade Entries'!$E107="Political",'Parade Entries'!AD107,0)</f>
        <v>0</v>
      </c>
    </row>
    <row r="103" spans="2:30" ht="18" x14ac:dyDescent="0.25">
      <c r="B103" s="156">
        <f>IF('Parade Entries'!$E108="Political",'Parade Entries'!B108,0)</f>
        <v>0</v>
      </c>
      <c r="C103" s="250">
        <f>IF('Parade Entries'!$E108="Political",'Parade Entries'!C108,0)</f>
        <v>0</v>
      </c>
      <c r="D103" s="293">
        <f>IF('Parade Entries'!$E108="Political",'Parade Entries'!D108,0)</f>
        <v>0</v>
      </c>
      <c r="E103" s="156">
        <f>IF('Parade Entries'!$E108="Political",'Parade Entries'!E108,0)</f>
        <v>0</v>
      </c>
      <c r="F103" s="156">
        <f>IF('Parade Entries'!$E108="Political",'Parade Entries'!F108,0)</f>
        <v>0</v>
      </c>
      <c r="G103" s="156">
        <f>IF('Parade Entries'!$E108="Political",'Parade Entries'!G108,0)</f>
        <v>0</v>
      </c>
      <c r="H103" s="156">
        <f>IF('Parade Entries'!$E108="Political",'Parade Entries'!H108,0)</f>
        <v>0</v>
      </c>
      <c r="I103" s="292">
        <f>IF('Parade Entries'!$E108="Political",'Parade Entries'!I108,0)</f>
        <v>0</v>
      </c>
      <c r="J103" s="156">
        <f>IF('Parade Entries'!$E108="Political",'Parade Entries'!J108,0)</f>
        <v>0</v>
      </c>
      <c r="K103" s="156">
        <f>IF('Parade Entries'!$E108="Political",'Parade Entries'!K108,0)</f>
        <v>0</v>
      </c>
      <c r="L103" s="156">
        <f>IF('Parade Entries'!$E108="Political",'Parade Entries'!L108,0)</f>
        <v>0</v>
      </c>
      <c r="M103" s="156">
        <f>IF('Parade Entries'!$E108="Political",'Parade Entries'!M108,0)</f>
        <v>0</v>
      </c>
      <c r="N103" s="156">
        <f>IF('Parade Entries'!$E108="Political",'Parade Entries'!N108,0)</f>
        <v>0</v>
      </c>
      <c r="O103" s="156">
        <f>IF('Parade Entries'!$E108="Political",'Parade Entries'!O108,0)</f>
        <v>0</v>
      </c>
      <c r="P103" s="156">
        <f>IF('Parade Entries'!$E108="Political",'Parade Entries'!P108,0)</f>
        <v>0</v>
      </c>
      <c r="Q103" s="156">
        <f>IF('Parade Entries'!$E108="Political",'Parade Entries'!Q108,0)</f>
        <v>0</v>
      </c>
      <c r="R103" s="156">
        <f>IF('Parade Entries'!$E108="Political",'Parade Entries'!R108,0)</f>
        <v>0</v>
      </c>
      <c r="S103" s="296">
        <f>IF('Parade Entries'!$E108="Political",'Parade Entries'!S108,0)</f>
        <v>0</v>
      </c>
      <c r="T103" s="296">
        <f>IF('Parade Entries'!$E108="Political",'Parade Entries'!U108,0)</f>
        <v>0</v>
      </c>
      <c r="U103" s="296">
        <f>IF('Parade Entries'!$E108="Political",'Parade Entries'!V108,0)</f>
        <v>0</v>
      </c>
      <c r="V103" s="296">
        <f>IF('Parade Entries'!$E108="Political",'Parade Entries'!T108,0)</f>
        <v>0</v>
      </c>
      <c r="W103" s="297">
        <f>IF('Parade Entries'!$E108="Political",'Parade Entries'!W108,0)</f>
        <v>0</v>
      </c>
      <c r="X103" s="296">
        <f>IF('Parade Entries'!$E108="Political",'Parade Entries'!X108,0)</f>
        <v>0</v>
      </c>
      <c r="Y103" s="297">
        <f>IF('Parade Entries'!$E108="Political",'Parade Entries'!Y108,0)</f>
        <v>0</v>
      </c>
      <c r="Z103" s="296">
        <f>IF('Parade Entries'!$E108="Political",'Parade Entries'!Z108,0)</f>
        <v>0</v>
      </c>
      <c r="AA103" s="297">
        <f>IF('Parade Entries'!$E108="Political",'Parade Entries'!AA108,0)</f>
        <v>0</v>
      </c>
      <c r="AB103" s="156">
        <f>IF('Parade Entries'!$E108="Political",'Parade Entries'!AB108,0)</f>
        <v>0</v>
      </c>
      <c r="AC103" s="156">
        <f>IF('Parade Entries'!$E108="Political",'Parade Entries'!AC108,0)</f>
        <v>0</v>
      </c>
      <c r="AD103" s="156">
        <f>IF('Parade Entries'!$E108="Political",'Parade Entries'!AD108,0)</f>
        <v>0</v>
      </c>
    </row>
    <row r="104" spans="2:30" ht="18" x14ac:dyDescent="0.25">
      <c r="B104" s="156">
        <f>IF('Parade Entries'!$E109="Political",'Parade Entries'!B109,0)</f>
        <v>0</v>
      </c>
      <c r="C104" s="250">
        <f>IF('Parade Entries'!$E109="Political",'Parade Entries'!C109,0)</f>
        <v>0</v>
      </c>
      <c r="D104" s="293">
        <f>IF('Parade Entries'!$E109="Political",'Parade Entries'!D109,0)</f>
        <v>0</v>
      </c>
      <c r="E104" s="156">
        <f>IF('Parade Entries'!$E109="Political",'Parade Entries'!E109,0)</f>
        <v>0</v>
      </c>
      <c r="F104" s="156">
        <f>IF('Parade Entries'!$E109="Political",'Parade Entries'!F109,0)</f>
        <v>0</v>
      </c>
      <c r="G104" s="156">
        <f>IF('Parade Entries'!$E109="Political",'Parade Entries'!G109,0)</f>
        <v>0</v>
      </c>
      <c r="H104" s="156">
        <f>IF('Parade Entries'!$E109="Political",'Parade Entries'!H109,0)</f>
        <v>0</v>
      </c>
      <c r="I104" s="292">
        <f>IF('Parade Entries'!$E109="Political",'Parade Entries'!I109,0)</f>
        <v>0</v>
      </c>
      <c r="J104" s="156">
        <f>IF('Parade Entries'!$E109="Political",'Parade Entries'!J109,0)</f>
        <v>0</v>
      </c>
      <c r="K104" s="156">
        <f>IF('Parade Entries'!$E109="Political",'Parade Entries'!K109,0)</f>
        <v>0</v>
      </c>
      <c r="L104" s="156">
        <f>IF('Parade Entries'!$E109="Political",'Parade Entries'!L109,0)</f>
        <v>0</v>
      </c>
      <c r="M104" s="156">
        <f>IF('Parade Entries'!$E109="Political",'Parade Entries'!M109,0)</f>
        <v>0</v>
      </c>
      <c r="N104" s="156">
        <f>IF('Parade Entries'!$E109="Political",'Parade Entries'!N109,0)</f>
        <v>0</v>
      </c>
      <c r="O104" s="156">
        <f>IF('Parade Entries'!$E109="Political",'Parade Entries'!O109,0)</f>
        <v>0</v>
      </c>
      <c r="P104" s="156">
        <f>IF('Parade Entries'!$E109="Political",'Parade Entries'!P109,0)</f>
        <v>0</v>
      </c>
      <c r="Q104" s="156">
        <f>IF('Parade Entries'!$E109="Political",'Parade Entries'!Q109,0)</f>
        <v>0</v>
      </c>
      <c r="R104" s="156">
        <f>IF('Parade Entries'!$E109="Political",'Parade Entries'!R109,0)</f>
        <v>0</v>
      </c>
      <c r="S104" s="296">
        <f>IF('Parade Entries'!$E109="Political",'Parade Entries'!S109,0)</f>
        <v>0</v>
      </c>
      <c r="T104" s="296">
        <f>IF('Parade Entries'!$E109="Political",'Parade Entries'!U109,0)</f>
        <v>0</v>
      </c>
      <c r="U104" s="296">
        <f>IF('Parade Entries'!$E109="Political",'Parade Entries'!V109,0)</f>
        <v>0</v>
      </c>
      <c r="V104" s="296">
        <f>IF('Parade Entries'!$E109="Political",'Parade Entries'!T109,0)</f>
        <v>0</v>
      </c>
      <c r="W104" s="297">
        <f>IF('Parade Entries'!$E109="Political",'Parade Entries'!W109,0)</f>
        <v>0</v>
      </c>
      <c r="X104" s="296">
        <f>IF('Parade Entries'!$E109="Political",'Parade Entries'!X109,0)</f>
        <v>0</v>
      </c>
      <c r="Y104" s="297">
        <f>IF('Parade Entries'!$E109="Political",'Parade Entries'!Y109,0)</f>
        <v>0</v>
      </c>
      <c r="Z104" s="296">
        <f>IF('Parade Entries'!$E109="Political",'Parade Entries'!Z109,0)</f>
        <v>0</v>
      </c>
      <c r="AA104" s="297">
        <f>IF('Parade Entries'!$E109="Political",'Parade Entries'!AA109,0)</f>
        <v>0</v>
      </c>
      <c r="AB104" s="156">
        <f>IF('Parade Entries'!$E109="Political",'Parade Entries'!AB109,0)</f>
        <v>0</v>
      </c>
      <c r="AC104" s="156">
        <f>IF('Parade Entries'!$E109="Political",'Parade Entries'!AC109,0)</f>
        <v>0</v>
      </c>
      <c r="AD104" s="156">
        <f>IF('Parade Entries'!$E109="Political",'Parade Entries'!AD109,0)</f>
        <v>0</v>
      </c>
    </row>
    <row r="105" spans="2:30" ht="18" x14ac:dyDescent="0.25">
      <c r="B105" s="156">
        <f>IF('Parade Entries'!$E110="Political",'Parade Entries'!B110,0)</f>
        <v>0</v>
      </c>
      <c r="C105" s="250">
        <f>IF('Parade Entries'!$E110="Political",'Parade Entries'!C110,0)</f>
        <v>0</v>
      </c>
      <c r="D105" s="293">
        <f>IF('Parade Entries'!$E110="Political",'Parade Entries'!D110,0)</f>
        <v>0</v>
      </c>
      <c r="E105" s="156">
        <f>IF('Parade Entries'!$E110="Political",'Parade Entries'!E110,0)</f>
        <v>0</v>
      </c>
      <c r="F105" s="156">
        <f>IF('Parade Entries'!$E110="Political",'Parade Entries'!F110,0)</f>
        <v>0</v>
      </c>
      <c r="G105" s="156">
        <f>IF('Parade Entries'!$E110="Political",'Parade Entries'!G110,0)</f>
        <v>0</v>
      </c>
      <c r="H105" s="156">
        <f>IF('Parade Entries'!$E110="Political",'Parade Entries'!H110,0)</f>
        <v>0</v>
      </c>
      <c r="I105" s="292">
        <f>IF('Parade Entries'!$E110="Political",'Parade Entries'!I110,0)</f>
        <v>0</v>
      </c>
      <c r="J105" s="156">
        <f>IF('Parade Entries'!$E110="Political",'Parade Entries'!J110,0)</f>
        <v>0</v>
      </c>
      <c r="K105" s="156">
        <f>IF('Parade Entries'!$E110="Political",'Parade Entries'!K110,0)</f>
        <v>0</v>
      </c>
      <c r="L105" s="156">
        <f>IF('Parade Entries'!$E110="Political",'Parade Entries'!L110,0)</f>
        <v>0</v>
      </c>
      <c r="M105" s="156">
        <f>IF('Parade Entries'!$E110="Political",'Parade Entries'!M110,0)</f>
        <v>0</v>
      </c>
      <c r="N105" s="156">
        <f>IF('Parade Entries'!$E110="Political",'Parade Entries'!N110,0)</f>
        <v>0</v>
      </c>
      <c r="O105" s="156">
        <f>IF('Parade Entries'!$E110="Political",'Parade Entries'!O110,0)</f>
        <v>0</v>
      </c>
      <c r="P105" s="156">
        <f>IF('Parade Entries'!$E110="Political",'Parade Entries'!P110,0)</f>
        <v>0</v>
      </c>
      <c r="Q105" s="156">
        <f>IF('Parade Entries'!$E110="Political",'Parade Entries'!Q110,0)</f>
        <v>0</v>
      </c>
      <c r="R105" s="156">
        <f>IF('Parade Entries'!$E110="Political",'Parade Entries'!R110,0)</f>
        <v>0</v>
      </c>
      <c r="S105" s="296">
        <f>IF('Parade Entries'!$E110="Political",'Parade Entries'!S110,0)</f>
        <v>0</v>
      </c>
      <c r="T105" s="296">
        <f>IF('Parade Entries'!$E110="Political",'Parade Entries'!U110,0)</f>
        <v>0</v>
      </c>
      <c r="U105" s="296">
        <f>IF('Parade Entries'!$E110="Political",'Parade Entries'!V110,0)</f>
        <v>0</v>
      </c>
      <c r="V105" s="296">
        <f>IF('Parade Entries'!$E110="Political",'Parade Entries'!T110,0)</f>
        <v>0</v>
      </c>
      <c r="W105" s="297">
        <f>IF('Parade Entries'!$E110="Political",'Parade Entries'!W110,0)</f>
        <v>0</v>
      </c>
      <c r="X105" s="296">
        <f>IF('Parade Entries'!$E110="Political",'Parade Entries'!X110,0)</f>
        <v>0</v>
      </c>
      <c r="Y105" s="297">
        <f>IF('Parade Entries'!$E110="Political",'Parade Entries'!Y110,0)</f>
        <v>0</v>
      </c>
      <c r="Z105" s="296">
        <f>IF('Parade Entries'!$E110="Political",'Parade Entries'!Z110,0)</f>
        <v>0</v>
      </c>
      <c r="AA105" s="297">
        <f>IF('Parade Entries'!$E110="Political",'Parade Entries'!AA110,0)</f>
        <v>0</v>
      </c>
      <c r="AB105" s="156">
        <f>IF('Parade Entries'!$E110="Political",'Parade Entries'!AB110,0)</f>
        <v>0</v>
      </c>
      <c r="AC105" s="156">
        <f>IF('Parade Entries'!$E110="Political",'Parade Entries'!AC110,0)</f>
        <v>0</v>
      </c>
      <c r="AD105" s="156">
        <f>IF('Parade Entries'!$E110="Political",'Parade Entries'!AD110,0)</f>
        <v>0</v>
      </c>
    </row>
    <row r="106" spans="2:30" ht="18" x14ac:dyDescent="0.25">
      <c r="B106" s="156">
        <f>IF('Parade Entries'!$E111="Political",'Parade Entries'!B111,0)</f>
        <v>0</v>
      </c>
      <c r="C106" s="250">
        <f>IF('Parade Entries'!$E111="Political",'Parade Entries'!C111,0)</f>
        <v>0</v>
      </c>
      <c r="D106" s="293">
        <f>IF('Parade Entries'!$E111="Political",'Parade Entries'!D111,0)</f>
        <v>0</v>
      </c>
      <c r="E106" s="156">
        <f>IF('Parade Entries'!$E111="Political",'Parade Entries'!E111,0)</f>
        <v>0</v>
      </c>
      <c r="F106" s="156">
        <f>IF('Parade Entries'!$E111="Political",'Parade Entries'!F111,0)</f>
        <v>0</v>
      </c>
      <c r="G106" s="156">
        <f>IF('Parade Entries'!$E111="Political",'Parade Entries'!G111,0)</f>
        <v>0</v>
      </c>
      <c r="H106" s="156">
        <f>IF('Parade Entries'!$E111="Political",'Parade Entries'!H111,0)</f>
        <v>0</v>
      </c>
      <c r="I106" s="292">
        <f>IF('Parade Entries'!$E111="Political",'Parade Entries'!I111,0)</f>
        <v>0</v>
      </c>
      <c r="J106" s="156">
        <f>IF('Parade Entries'!$E111="Political",'Parade Entries'!J111,0)</f>
        <v>0</v>
      </c>
      <c r="K106" s="156">
        <f>IF('Parade Entries'!$E111="Political",'Parade Entries'!K111,0)</f>
        <v>0</v>
      </c>
      <c r="L106" s="156">
        <f>IF('Parade Entries'!$E111="Political",'Parade Entries'!L111,0)</f>
        <v>0</v>
      </c>
      <c r="M106" s="156">
        <f>IF('Parade Entries'!$E111="Political",'Parade Entries'!M111,0)</f>
        <v>0</v>
      </c>
      <c r="N106" s="156">
        <f>IF('Parade Entries'!$E111="Political",'Parade Entries'!N111,0)</f>
        <v>0</v>
      </c>
      <c r="O106" s="156">
        <f>IF('Parade Entries'!$E111="Political",'Parade Entries'!O111,0)</f>
        <v>0</v>
      </c>
      <c r="P106" s="156">
        <f>IF('Parade Entries'!$E111="Political",'Parade Entries'!P111,0)</f>
        <v>0</v>
      </c>
      <c r="Q106" s="156">
        <f>IF('Parade Entries'!$E111="Political",'Parade Entries'!Q111,0)</f>
        <v>0</v>
      </c>
      <c r="R106" s="156">
        <f>IF('Parade Entries'!$E111="Political",'Parade Entries'!R111,0)</f>
        <v>0</v>
      </c>
      <c r="S106" s="296">
        <f>IF('Parade Entries'!$E111="Political",'Parade Entries'!S111,0)</f>
        <v>0</v>
      </c>
      <c r="T106" s="296">
        <f>IF('Parade Entries'!$E111="Political",'Parade Entries'!U111,0)</f>
        <v>0</v>
      </c>
      <c r="U106" s="296">
        <f>IF('Parade Entries'!$E111="Political",'Parade Entries'!V111,0)</f>
        <v>0</v>
      </c>
      <c r="V106" s="296">
        <f>IF('Parade Entries'!$E111="Political",'Parade Entries'!T111,0)</f>
        <v>0</v>
      </c>
      <c r="W106" s="297">
        <f>IF('Parade Entries'!$E111="Political",'Parade Entries'!W111,0)</f>
        <v>0</v>
      </c>
      <c r="X106" s="296">
        <f>IF('Parade Entries'!$E111="Political",'Parade Entries'!X111,0)</f>
        <v>0</v>
      </c>
      <c r="Y106" s="297">
        <f>IF('Parade Entries'!$E111="Political",'Parade Entries'!Y111,0)</f>
        <v>0</v>
      </c>
      <c r="Z106" s="296">
        <f>IF('Parade Entries'!$E111="Political",'Parade Entries'!Z111,0)</f>
        <v>0</v>
      </c>
      <c r="AA106" s="297">
        <f>IF('Parade Entries'!$E111="Political",'Parade Entries'!AA111,0)</f>
        <v>0</v>
      </c>
      <c r="AB106" s="156">
        <f>IF('Parade Entries'!$E111="Political",'Parade Entries'!AB111,0)</f>
        <v>0</v>
      </c>
      <c r="AC106" s="156">
        <f>IF('Parade Entries'!$E111="Political",'Parade Entries'!AC111,0)</f>
        <v>0</v>
      </c>
      <c r="AD106" s="156">
        <f>IF('Parade Entries'!$E111="Political",'Parade Entries'!AD111,0)</f>
        <v>0</v>
      </c>
    </row>
    <row r="107" spans="2:30" ht="18" x14ac:dyDescent="0.25">
      <c r="B107" s="156">
        <f>IF('Parade Entries'!$E112="Political",'Parade Entries'!B112,0)</f>
        <v>0</v>
      </c>
      <c r="C107" s="250">
        <f>IF('Parade Entries'!$E112="Political",'Parade Entries'!C112,0)</f>
        <v>0</v>
      </c>
      <c r="D107" s="293">
        <f>IF('Parade Entries'!$E112="Political",'Parade Entries'!D112,0)</f>
        <v>0</v>
      </c>
      <c r="E107" s="156">
        <f>IF('Parade Entries'!$E112="Political",'Parade Entries'!E112,0)</f>
        <v>0</v>
      </c>
      <c r="F107" s="156">
        <f>IF('Parade Entries'!$E112="Political",'Parade Entries'!F112,0)</f>
        <v>0</v>
      </c>
      <c r="G107" s="156">
        <f>IF('Parade Entries'!$E112="Political",'Parade Entries'!G112,0)</f>
        <v>0</v>
      </c>
      <c r="H107" s="156">
        <f>IF('Parade Entries'!$E112="Political",'Parade Entries'!H112,0)</f>
        <v>0</v>
      </c>
      <c r="I107" s="292">
        <f>IF('Parade Entries'!$E112="Political",'Parade Entries'!I112,0)</f>
        <v>0</v>
      </c>
      <c r="J107" s="156">
        <f>IF('Parade Entries'!$E112="Political",'Parade Entries'!J112,0)</f>
        <v>0</v>
      </c>
      <c r="K107" s="156">
        <f>IF('Parade Entries'!$E112="Political",'Parade Entries'!K112,0)</f>
        <v>0</v>
      </c>
      <c r="L107" s="156">
        <f>IF('Parade Entries'!$E112="Political",'Parade Entries'!L112,0)</f>
        <v>0</v>
      </c>
      <c r="M107" s="156">
        <f>IF('Parade Entries'!$E112="Political",'Parade Entries'!M112,0)</f>
        <v>0</v>
      </c>
      <c r="N107" s="156">
        <f>IF('Parade Entries'!$E112="Political",'Parade Entries'!N112,0)</f>
        <v>0</v>
      </c>
      <c r="O107" s="156">
        <f>IF('Parade Entries'!$E112="Political",'Parade Entries'!O112,0)</f>
        <v>0</v>
      </c>
      <c r="P107" s="156">
        <f>IF('Parade Entries'!$E112="Political",'Parade Entries'!P112,0)</f>
        <v>0</v>
      </c>
      <c r="Q107" s="156">
        <f>IF('Parade Entries'!$E112="Political",'Parade Entries'!Q112,0)</f>
        <v>0</v>
      </c>
      <c r="R107" s="156">
        <f>IF('Parade Entries'!$E112="Political",'Parade Entries'!R112,0)</f>
        <v>0</v>
      </c>
      <c r="S107" s="296">
        <f>IF('Parade Entries'!$E112="Political",'Parade Entries'!S112,0)</f>
        <v>0</v>
      </c>
      <c r="T107" s="296">
        <f>IF('Parade Entries'!$E112="Political",'Parade Entries'!U112,0)</f>
        <v>0</v>
      </c>
      <c r="U107" s="296">
        <f>IF('Parade Entries'!$E112="Political",'Parade Entries'!V112,0)</f>
        <v>0</v>
      </c>
      <c r="V107" s="296">
        <f>IF('Parade Entries'!$E112="Political",'Parade Entries'!T112,0)</f>
        <v>0</v>
      </c>
      <c r="W107" s="297">
        <f>IF('Parade Entries'!$E112="Political",'Parade Entries'!W112,0)</f>
        <v>0</v>
      </c>
      <c r="X107" s="296">
        <f>IF('Parade Entries'!$E112="Political",'Parade Entries'!X112,0)</f>
        <v>0</v>
      </c>
      <c r="Y107" s="297">
        <f>IF('Parade Entries'!$E112="Political",'Parade Entries'!Y112,0)</f>
        <v>0</v>
      </c>
      <c r="Z107" s="296">
        <f>IF('Parade Entries'!$E112="Political",'Parade Entries'!Z112,0)</f>
        <v>0</v>
      </c>
      <c r="AA107" s="297">
        <f>IF('Parade Entries'!$E112="Political",'Parade Entries'!AA112,0)</f>
        <v>0</v>
      </c>
      <c r="AB107" s="156">
        <f>IF('Parade Entries'!$E112="Political",'Parade Entries'!AB112,0)</f>
        <v>0</v>
      </c>
      <c r="AC107" s="156">
        <f>IF('Parade Entries'!$E112="Political",'Parade Entries'!AC112,0)</f>
        <v>0</v>
      </c>
      <c r="AD107" s="156">
        <f>IF('Parade Entries'!$E112="Political",'Parade Entries'!AD112,0)</f>
        <v>0</v>
      </c>
    </row>
    <row r="108" spans="2:30" ht="18" x14ac:dyDescent="0.25">
      <c r="B108" s="156">
        <f>IF('Parade Entries'!$E113="Political",'Parade Entries'!B113,0)</f>
        <v>0</v>
      </c>
      <c r="C108" s="250">
        <f>IF('Parade Entries'!$E113="Political",'Parade Entries'!C113,0)</f>
        <v>0</v>
      </c>
      <c r="D108" s="293">
        <f>IF('Parade Entries'!$E113="Political",'Parade Entries'!D113,0)</f>
        <v>0</v>
      </c>
      <c r="E108" s="156">
        <f>IF('Parade Entries'!$E113="Political",'Parade Entries'!E113,0)</f>
        <v>0</v>
      </c>
      <c r="F108" s="156">
        <f>IF('Parade Entries'!$E113="Political",'Parade Entries'!F113,0)</f>
        <v>0</v>
      </c>
      <c r="G108" s="156">
        <f>IF('Parade Entries'!$E113="Political",'Parade Entries'!G113,0)</f>
        <v>0</v>
      </c>
      <c r="H108" s="156">
        <f>IF('Parade Entries'!$E113="Political",'Parade Entries'!H113,0)</f>
        <v>0</v>
      </c>
      <c r="I108" s="292">
        <f>IF('Parade Entries'!$E113="Political",'Parade Entries'!I113,0)</f>
        <v>0</v>
      </c>
      <c r="J108" s="156">
        <f>IF('Parade Entries'!$E113="Political",'Parade Entries'!J113,0)</f>
        <v>0</v>
      </c>
      <c r="K108" s="156">
        <f>IF('Parade Entries'!$E113="Political",'Parade Entries'!K113,0)</f>
        <v>0</v>
      </c>
      <c r="L108" s="156">
        <f>IF('Parade Entries'!$E113="Political",'Parade Entries'!L113,0)</f>
        <v>0</v>
      </c>
      <c r="M108" s="156">
        <f>IF('Parade Entries'!$E113="Political",'Parade Entries'!M113,0)</f>
        <v>0</v>
      </c>
      <c r="N108" s="156">
        <f>IF('Parade Entries'!$E113="Political",'Parade Entries'!N113,0)</f>
        <v>0</v>
      </c>
      <c r="O108" s="156">
        <f>IF('Parade Entries'!$E113="Political",'Parade Entries'!O113,0)</f>
        <v>0</v>
      </c>
      <c r="P108" s="156">
        <f>IF('Parade Entries'!$E113="Political",'Parade Entries'!P113,0)</f>
        <v>0</v>
      </c>
      <c r="Q108" s="156">
        <f>IF('Parade Entries'!$E113="Political",'Parade Entries'!Q113,0)</f>
        <v>0</v>
      </c>
      <c r="R108" s="156">
        <f>IF('Parade Entries'!$E113="Political",'Parade Entries'!R113,0)</f>
        <v>0</v>
      </c>
      <c r="S108" s="296">
        <f>IF('Parade Entries'!$E113="Political",'Parade Entries'!S113,0)</f>
        <v>0</v>
      </c>
      <c r="T108" s="296">
        <f>IF('Parade Entries'!$E113="Political",'Parade Entries'!U113,0)</f>
        <v>0</v>
      </c>
      <c r="U108" s="296">
        <f>IF('Parade Entries'!$E113="Political",'Parade Entries'!V113,0)</f>
        <v>0</v>
      </c>
      <c r="V108" s="296">
        <f>IF('Parade Entries'!$E113="Political",'Parade Entries'!T113,0)</f>
        <v>0</v>
      </c>
      <c r="W108" s="297">
        <f>IF('Parade Entries'!$E113="Political",'Parade Entries'!W113,0)</f>
        <v>0</v>
      </c>
      <c r="X108" s="296">
        <f>IF('Parade Entries'!$E113="Political",'Parade Entries'!X113,0)</f>
        <v>0</v>
      </c>
      <c r="Y108" s="297">
        <f>IF('Parade Entries'!$E113="Political",'Parade Entries'!Y113,0)</f>
        <v>0</v>
      </c>
      <c r="Z108" s="296">
        <f>IF('Parade Entries'!$E113="Political",'Parade Entries'!Z113,0)</f>
        <v>0</v>
      </c>
      <c r="AA108" s="297">
        <f>IF('Parade Entries'!$E113="Political",'Parade Entries'!AA113,0)</f>
        <v>0</v>
      </c>
      <c r="AB108" s="156">
        <f>IF('Parade Entries'!$E113="Political",'Parade Entries'!AB113,0)</f>
        <v>0</v>
      </c>
      <c r="AC108" s="156">
        <f>IF('Parade Entries'!$E113="Political",'Parade Entries'!AC113,0)</f>
        <v>0</v>
      </c>
      <c r="AD108" s="156">
        <f>IF('Parade Entries'!$E113="Political",'Parade Entries'!AD113,0)</f>
        <v>0</v>
      </c>
    </row>
    <row r="109" spans="2:30" ht="18" x14ac:dyDescent="0.25">
      <c r="B109" s="156">
        <f>IF('Parade Entries'!$E114="Political",'Parade Entries'!B114,0)</f>
        <v>0</v>
      </c>
      <c r="C109" s="250">
        <f>IF('Parade Entries'!$E114="Political",'Parade Entries'!C114,0)</f>
        <v>0</v>
      </c>
      <c r="D109" s="293">
        <f>IF('Parade Entries'!$E114="Political",'Parade Entries'!D114,0)</f>
        <v>0</v>
      </c>
      <c r="E109" s="156">
        <f>IF('Parade Entries'!$E114="Political",'Parade Entries'!E114,0)</f>
        <v>0</v>
      </c>
      <c r="F109" s="156">
        <f>IF('Parade Entries'!$E114="Political",'Parade Entries'!F114,0)</f>
        <v>0</v>
      </c>
      <c r="G109" s="156">
        <f>IF('Parade Entries'!$E114="Political",'Parade Entries'!G114,0)</f>
        <v>0</v>
      </c>
      <c r="H109" s="156">
        <f>IF('Parade Entries'!$E114="Political",'Parade Entries'!H114,0)</f>
        <v>0</v>
      </c>
      <c r="I109" s="292">
        <f>IF('Parade Entries'!$E114="Political",'Parade Entries'!I114,0)</f>
        <v>0</v>
      </c>
      <c r="J109" s="156">
        <f>IF('Parade Entries'!$E114="Political",'Parade Entries'!J114,0)</f>
        <v>0</v>
      </c>
      <c r="K109" s="156">
        <f>IF('Parade Entries'!$E114="Political",'Parade Entries'!K114,0)</f>
        <v>0</v>
      </c>
      <c r="L109" s="156">
        <f>IF('Parade Entries'!$E114="Political",'Parade Entries'!L114,0)</f>
        <v>0</v>
      </c>
      <c r="M109" s="156">
        <f>IF('Parade Entries'!$E114="Political",'Parade Entries'!M114,0)</f>
        <v>0</v>
      </c>
      <c r="N109" s="156">
        <f>IF('Parade Entries'!$E114="Political",'Parade Entries'!N114,0)</f>
        <v>0</v>
      </c>
      <c r="O109" s="156">
        <f>IF('Parade Entries'!$E114="Political",'Parade Entries'!O114,0)</f>
        <v>0</v>
      </c>
      <c r="P109" s="156">
        <f>IF('Parade Entries'!$E114="Political",'Parade Entries'!P114,0)</f>
        <v>0</v>
      </c>
      <c r="Q109" s="156">
        <f>IF('Parade Entries'!$E114="Political",'Parade Entries'!Q114,0)</f>
        <v>0</v>
      </c>
      <c r="R109" s="156">
        <f>IF('Parade Entries'!$E114="Political",'Parade Entries'!R114,0)</f>
        <v>0</v>
      </c>
      <c r="S109" s="296">
        <f>IF('Parade Entries'!$E114="Political",'Parade Entries'!S114,0)</f>
        <v>0</v>
      </c>
      <c r="T109" s="296">
        <f>IF('Parade Entries'!$E114="Political",'Parade Entries'!U114,0)</f>
        <v>0</v>
      </c>
      <c r="U109" s="296">
        <f>IF('Parade Entries'!$E114="Political",'Parade Entries'!V114,0)</f>
        <v>0</v>
      </c>
      <c r="V109" s="296">
        <f>IF('Parade Entries'!$E114="Political",'Parade Entries'!T114,0)</f>
        <v>0</v>
      </c>
      <c r="W109" s="297">
        <f>IF('Parade Entries'!$E114="Political",'Parade Entries'!W114,0)</f>
        <v>0</v>
      </c>
      <c r="X109" s="296">
        <f>IF('Parade Entries'!$E114="Political",'Parade Entries'!X114,0)</f>
        <v>0</v>
      </c>
      <c r="Y109" s="297">
        <f>IF('Parade Entries'!$E114="Political",'Parade Entries'!Y114,0)</f>
        <v>0</v>
      </c>
      <c r="Z109" s="296">
        <f>IF('Parade Entries'!$E114="Political",'Parade Entries'!Z114,0)</f>
        <v>0</v>
      </c>
      <c r="AA109" s="297">
        <f>IF('Parade Entries'!$E114="Political",'Parade Entries'!AA114,0)</f>
        <v>0</v>
      </c>
      <c r="AB109" s="156">
        <f>IF('Parade Entries'!$E114="Political",'Parade Entries'!AB114,0)</f>
        <v>0</v>
      </c>
      <c r="AC109" s="156">
        <f>IF('Parade Entries'!$E114="Political",'Parade Entries'!AC114,0)</f>
        <v>0</v>
      </c>
      <c r="AD109" s="156">
        <f>IF('Parade Entries'!$E114="Political",'Parade Entries'!AD114,0)</f>
        <v>0</v>
      </c>
    </row>
    <row r="110" spans="2:30" ht="18" x14ac:dyDescent="0.25">
      <c r="B110" s="156">
        <f>IF('Parade Entries'!$E115="Political",'Parade Entries'!B115,0)</f>
        <v>0</v>
      </c>
      <c r="C110" s="250">
        <f>IF('Parade Entries'!$E115="Political",'Parade Entries'!C115,0)</f>
        <v>0</v>
      </c>
      <c r="D110" s="293">
        <f>IF('Parade Entries'!$E115="Political",'Parade Entries'!D115,0)</f>
        <v>0</v>
      </c>
      <c r="E110" s="156">
        <f>IF('Parade Entries'!$E115="Political",'Parade Entries'!E115,0)</f>
        <v>0</v>
      </c>
      <c r="F110" s="156">
        <f>IF('Parade Entries'!$E115="Political",'Parade Entries'!F115,0)</f>
        <v>0</v>
      </c>
      <c r="G110" s="156">
        <f>IF('Parade Entries'!$E115="Political",'Parade Entries'!G115,0)</f>
        <v>0</v>
      </c>
      <c r="H110" s="156">
        <f>IF('Parade Entries'!$E115="Political",'Parade Entries'!H115,0)</f>
        <v>0</v>
      </c>
      <c r="I110" s="292">
        <f>IF('Parade Entries'!$E115="Political",'Parade Entries'!I115,0)</f>
        <v>0</v>
      </c>
      <c r="J110" s="156">
        <f>IF('Parade Entries'!$E115="Political",'Parade Entries'!J115,0)</f>
        <v>0</v>
      </c>
      <c r="K110" s="156">
        <f>IF('Parade Entries'!$E115="Political",'Parade Entries'!K115,0)</f>
        <v>0</v>
      </c>
      <c r="L110" s="156">
        <f>IF('Parade Entries'!$E115="Political",'Parade Entries'!L115,0)</f>
        <v>0</v>
      </c>
      <c r="M110" s="156">
        <f>IF('Parade Entries'!$E115="Political",'Parade Entries'!M115,0)</f>
        <v>0</v>
      </c>
      <c r="N110" s="156">
        <f>IF('Parade Entries'!$E115="Political",'Parade Entries'!N115,0)</f>
        <v>0</v>
      </c>
      <c r="O110" s="156">
        <f>IF('Parade Entries'!$E115="Political",'Parade Entries'!O115,0)</f>
        <v>0</v>
      </c>
      <c r="P110" s="156">
        <f>IF('Parade Entries'!$E115="Political",'Parade Entries'!P115,0)</f>
        <v>0</v>
      </c>
      <c r="Q110" s="156">
        <f>IF('Parade Entries'!$E115="Political",'Parade Entries'!Q115,0)</f>
        <v>0</v>
      </c>
      <c r="R110" s="156">
        <f>IF('Parade Entries'!$E115="Political",'Parade Entries'!R115,0)</f>
        <v>0</v>
      </c>
      <c r="S110" s="296">
        <f>IF('Parade Entries'!$E115="Political",'Parade Entries'!S115,0)</f>
        <v>0</v>
      </c>
      <c r="T110" s="296">
        <f>IF('Parade Entries'!$E115="Political",'Parade Entries'!U115,0)</f>
        <v>0</v>
      </c>
      <c r="U110" s="296">
        <f>IF('Parade Entries'!$E115="Political",'Parade Entries'!V115,0)</f>
        <v>0</v>
      </c>
      <c r="V110" s="296">
        <f>IF('Parade Entries'!$E115="Political",'Parade Entries'!T115,0)</f>
        <v>0</v>
      </c>
      <c r="W110" s="297">
        <f>IF('Parade Entries'!$E115="Political",'Parade Entries'!W115,0)</f>
        <v>0</v>
      </c>
      <c r="X110" s="296">
        <f>IF('Parade Entries'!$E115="Political",'Parade Entries'!X115,0)</f>
        <v>0</v>
      </c>
      <c r="Y110" s="297">
        <f>IF('Parade Entries'!$E115="Political",'Parade Entries'!Y115,0)</f>
        <v>0</v>
      </c>
      <c r="Z110" s="296">
        <f>IF('Parade Entries'!$E115="Political",'Parade Entries'!Z115,0)</f>
        <v>0</v>
      </c>
      <c r="AA110" s="297">
        <f>IF('Parade Entries'!$E115="Political",'Parade Entries'!AA115,0)</f>
        <v>0</v>
      </c>
      <c r="AB110" s="156">
        <f>IF('Parade Entries'!$E115="Political",'Parade Entries'!AB115,0)</f>
        <v>0</v>
      </c>
      <c r="AC110" s="156">
        <f>IF('Parade Entries'!$E115="Political",'Parade Entries'!AC115,0)</f>
        <v>0</v>
      </c>
      <c r="AD110" s="156">
        <f>IF('Parade Entries'!$E115="Political",'Parade Entries'!AD115,0)</f>
        <v>0</v>
      </c>
    </row>
    <row r="111" spans="2:30" x14ac:dyDescent="0.2">
      <c r="K111">
        <f>SUM(K2:K110)</f>
        <v>190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00AB3-5CD3-47E2-A099-ADAE84A0716F}">
  <dimension ref="B3:L31"/>
  <sheetViews>
    <sheetView topLeftCell="D9" zoomScale="115" zoomScaleNormal="115" workbookViewId="0">
      <selection activeCell="K22" sqref="K22"/>
    </sheetView>
  </sheetViews>
  <sheetFormatPr defaultRowHeight="15" x14ac:dyDescent="0.2"/>
  <cols>
    <col min="8" max="8" width="8.88671875" customWidth="1"/>
    <col min="9" max="9" width="7.6640625" customWidth="1"/>
    <col min="10" max="10" width="27.88671875" customWidth="1"/>
    <col min="11" max="11" width="18.109375" customWidth="1"/>
    <col min="12" max="12" width="19.6640625" customWidth="1"/>
    <col min="13" max="13" width="9.109375" bestFit="1" customWidth="1"/>
  </cols>
  <sheetData>
    <row r="3" spans="2:12" ht="18" x14ac:dyDescent="0.2">
      <c r="B3" s="18"/>
      <c r="C3" s="53"/>
      <c r="D3" s="33"/>
      <c r="E3" s="11"/>
      <c r="F3" s="11"/>
      <c r="G3" s="11"/>
      <c r="H3" s="46"/>
      <c r="I3" s="17"/>
      <c r="J3" s="18"/>
      <c r="K3" s="8"/>
      <c r="L3" s="6"/>
    </row>
    <row r="4" spans="2:12" ht="18" x14ac:dyDescent="0.2">
      <c r="B4" s="18"/>
      <c r="C4" s="53"/>
      <c r="D4" s="33"/>
      <c r="E4" s="11"/>
      <c r="F4" s="11"/>
      <c r="G4" s="11"/>
      <c r="H4" s="46"/>
      <c r="I4" s="17"/>
      <c r="J4" s="18"/>
      <c r="K4" s="8"/>
      <c r="L4" s="6"/>
    </row>
    <row r="5" spans="2:12" ht="18" x14ac:dyDescent="0.2">
      <c r="B5" s="18"/>
      <c r="C5" s="53"/>
      <c r="D5" s="33"/>
      <c r="E5" s="11"/>
      <c r="F5" s="11"/>
      <c r="G5" s="11"/>
      <c r="H5" s="46"/>
      <c r="I5" s="17"/>
      <c r="J5" s="18"/>
      <c r="K5" s="8"/>
      <c r="L5" s="6"/>
    </row>
    <row r="6" spans="2:12" ht="18" x14ac:dyDescent="0.2">
      <c r="B6" s="18"/>
      <c r="C6" s="53"/>
      <c r="D6" s="33"/>
      <c r="E6" s="11"/>
      <c r="F6" s="11"/>
      <c r="G6" s="11"/>
      <c r="H6" s="46"/>
      <c r="I6" s="17"/>
      <c r="J6" s="18"/>
      <c r="K6" s="8"/>
      <c r="L6" s="6"/>
    </row>
    <row r="7" spans="2:12" ht="18" x14ac:dyDescent="0.2">
      <c r="B7" s="18"/>
      <c r="C7" s="53"/>
      <c r="D7" s="33"/>
      <c r="E7" s="11"/>
      <c r="F7" s="11"/>
      <c r="G7" s="11"/>
      <c r="H7" s="46"/>
      <c r="I7" s="17"/>
      <c r="J7" s="18"/>
      <c r="K7" s="8"/>
      <c r="L7" s="6"/>
    </row>
    <row r="8" spans="2:12" ht="18" x14ac:dyDescent="0.2">
      <c r="B8" s="18"/>
      <c r="C8" s="53"/>
      <c r="D8" s="33"/>
      <c r="E8" s="11"/>
      <c r="F8" s="11"/>
      <c r="G8" s="11"/>
      <c r="H8" s="46"/>
      <c r="I8" s="17"/>
      <c r="J8" s="18"/>
      <c r="K8" s="8"/>
      <c r="L8" s="6"/>
    </row>
    <row r="9" spans="2:12" ht="18" x14ac:dyDescent="0.2">
      <c r="B9" s="18"/>
      <c r="C9" s="53"/>
      <c r="D9" s="33"/>
      <c r="E9" s="11"/>
      <c r="F9" s="11"/>
      <c r="G9" s="11"/>
      <c r="H9" s="46"/>
      <c r="L9" s="6"/>
    </row>
    <row r="10" spans="2:12" ht="18" x14ac:dyDescent="0.2">
      <c r="B10" s="18"/>
      <c r="C10" s="53"/>
      <c r="D10" s="33"/>
      <c r="E10" s="11"/>
      <c r="F10" s="11"/>
      <c r="G10" s="11"/>
      <c r="H10" s="46"/>
      <c r="L10" s="6"/>
    </row>
    <row r="11" spans="2:12" ht="18" x14ac:dyDescent="0.2">
      <c r="B11" s="18"/>
      <c r="C11" s="53"/>
      <c r="D11" s="33"/>
      <c r="E11" s="11"/>
      <c r="F11" s="11"/>
      <c r="G11" s="11"/>
      <c r="H11" s="46"/>
      <c r="L11" s="6"/>
    </row>
    <row r="12" spans="2:12" ht="18" x14ac:dyDescent="0.2">
      <c r="B12" s="18"/>
      <c r="C12" s="53"/>
      <c r="D12" s="33"/>
      <c r="E12" s="11"/>
      <c r="F12" s="11"/>
      <c r="G12" s="11"/>
      <c r="H12" s="46"/>
      <c r="L12" s="6"/>
    </row>
    <row r="13" spans="2:12" ht="18" x14ac:dyDescent="0.2">
      <c r="B13" s="18"/>
      <c r="C13" s="53"/>
      <c r="D13" s="33"/>
      <c r="E13" s="11"/>
      <c r="F13" s="11"/>
      <c r="G13" s="11"/>
      <c r="H13" s="46"/>
      <c r="L13" s="6"/>
    </row>
    <row r="14" spans="2:12" ht="18" x14ac:dyDescent="0.2">
      <c r="B14" s="18"/>
      <c r="C14" s="53"/>
      <c r="D14" s="33"/>
      <c r="E14" s="11"/>
      <c r="F14" s="11"/>
      <c r="G14" s="11"/>
      <c r="H14" s="46"/>
      <c r="L14" s="6"/>
    </row>
    <row r="15" spans="2:12" ht="18" x14ac:dyDescent="0.2">
      <c r="B15" s="18"/>
      <c r="C15" s="53"/>
      <c r="D15" s="33"/>
      <c r="E15" s="11"/>
      <c r="F15" s="11"/>
      <c r="G15" s="11"/>
      <c r="H15" s="46"/>
      <c r="L15" s="6"/>
    </row>
    <row r="16" spans="2:12" ht="18" x14ac:dyDescent="0.2">
      <c r="B16" s="18"/>
      <c r="C16" s="53"/>
      <c r="D16" s="33"/>
      <c r="E16" s="11"/>
      <c r="F16" s="11"/>
      <c r="G16" s="11"/>
      <c r="H16" s="46"/>
      <c r="L16" s="6"/>
    </row>
    <row r="17" spans="2:12" ht="18" x14ac:dyDescent="0.2">
      <c r="B17" s="18"/>
      <c r="C17" s="53"/>
      <c r="D17" s="33"/>
      <c r="E17" s="11"/>
      <c r="F17" s="11"/>
      <c r="G17" s="11"/>
      <c r="H17" s="46"/>
      <c r="J17" s="114" t="s">
        <v>694</v>
      </c>
      <c r="K17" s="157">
        <f>'Parade Entries'!T116*-1</f>
        <v>-376.76</v>
      </c>
      <c r="L17" s="6"/>
    </row>
    <row r="18" spans="2:12" ht="18" x14ac:dyDescent="0.2">
      <c r="B18" s="18"/>
      <c r="C18" s="53"/>
      <c r="D18" s="33"/>
      <c r="E18" s="11"/>
      <c r="F18" s="11"/>
      <c r="G18" s="11"/>
      <c r="H18" s="46"/>
      <c r="J18" s="114" t="s">
        <v>770</v>
      </c>
      <c r="K18" s="157">
        <f>'Parade Entries'!X116*-1</f>
        <v>-242.25</v>
      </c>
      <c r="L18" s="6"/>
    </row>
    <row r="19" spans="2:12" ht="18" x14ac:dyDescent="0.25">
      <c r="B19" s="18"/>
      <c r="C19" s="53"/>
      <c r="D19" s="33"/>
      <c r="E19" s="11"/>
      <c r="F19" s="11"/>
      <c r="G19" s="11"/>
      <c r="H19" s="46"/>
      <c r="J19" s="266" t="s">
        <v>693</v>
      </c>
      <c r="K19" s="157">
        <f>'Parade Entries'!Z116*-1</f>
        <v>-645.82999999999993</v>
      </c>
      <c r="L19" s="6"/>
    </row>
    <row r="20" spans="2:12" ht="18" x14ac:dyDescent="0.2">
      <c r="B20" s="18"/>
      <c r="C20" s="53"/>
      <c r="D20" s="33"/>
      <c r="E20" s="11"/>
      <c r="F20" s="11"/>
      <c r="G20" s="11"/>
      <c r="H20" s="46"/>
      <c r="L20" s="6"/>
    </row>
    <row r="21" spans="2:12" ht="18" x14ac:dyDescent="0.2">
      <c r="B21" s="18"/>
      <c r="C21" s="53"/>
      <c r="D21" s="33"/>
      <c r="E21" s="11"/>
      <c r="F21" s="11"/>
      <c r="G21" s="11"/>
      <c r="H21" s="46"/>
      <c r="J21" s="177" t="s">
        <v>310</v>
      </c>
      <c r="K21" s="18"/>
      <c r="L21" s="6"/>
    </row>
    <row r="22" spans="2:12" ht="15.75" x14ac:dyDescent="0.25">
      <c r="B22" s="18"/>
      <c r="E22" s="99" t="s">
        <v>4</v>
      </c>
      <c r="F22" s="103">
        <f>COUNTIF('Parade Entries'!E7:E114,"Charity")</f>
        <v>38</v>
      </c>
      <c r="G22" s="11"/>
      <c r="H22" s="110"/>
      <c r="J22" t="s">
        <v>279</v>
      </c>
      <c r="K22" s="113" t="e">
        <f>'Parade Entries'!U116</f>
        <v>#VALUE!</v>
      </c>
    </row>
    <row r="23" spans="2:12" ht="15.75" x14ac:dyDescent="0.25">
      <c r="B23" s="18"/>
      <c r="E23" s="100" t="s">
        <v>6</v>
      </c>
      <c r="F23" s="101">
        <f>COUNTIF('FOOD TRUCKS'!D2:D15,"Food Truck")</f>
        <v>7</v>
      </c>
      <c r="G23" s="11"/>
      <c r="H23" s="110"/>
      <c r="J23" s="114" t="s">
        <v>62</v>
      </c>
      <c r="K23" s="113">
        <f>'Parade Entries'!AD116</f>
        <v>1350</v>
      </c>
      <c r="L23" s="6"/>
    </row>
    <row r="24" spans="2:12" ht="15.75" x14ac:dyDescent="0.25">
      <c r="E24" s="102" t="s">
        <v>3</v>
      </c>
      <c r="F24" s="103">
        <f>COUNTIF('Parade Entries'!E7:E114,"Commercial")</f>
        <v>34</v>
      </c>
      <c r="H24" s="110"/>
      <c r="J24" s="114" t="s">
        <v>67</v>
      </c>
      <c r="K24" s="113">
        <f>'2026 SPONSORS'!C24</f>
        <v>8360</v>
      </c>
    </row>
    <row r="25" spans="2:12" ht="15.75" x14ac:dyDescent="0.25">
      <c r="E25" s="104" t="s">
        <v>5</v>
      </c>
      <c r="F25" s="105">
        <f>COUNTIF('Parade Entries'!E7:E114,"Political")</f>
        <v>8</v>
      </c>
      <c r="H25" s="110"/>
    </row>
    <row r="26" spans="2:12" ht="15.75" x14ac:dyDescent="0.25">
      <c r="E26" s="106" t="s">
        <v>37</v>
      </c>
      <c r="F26" s="107">
        <f>COUNTIF('2026 SPONSORS'!F3:F22,"Sponsor")</f>
        <v>3</v>
      </c>
      <c r="H26" s="110"/>
      <c r="J26" s="114" t="s">
        <v>280</v>
      </c>
      <c r="K26" s="113" t="e">
        <f>SUM(K22:K24)</f>
        <v>#VALUE!</v>
      </c>
    </row>
    <row r="27" spans="2:12" ht="15.75" x14ac:dyDescent="0.25">
      <c r="E27" s="108" t="s">
        <v>24</v>
      </c>
      <c r="F27" s="109">
        <f>COUNTIF('Parade Entries'!E7:E114,"Marching*")</f>
        <v>5</v>
      </c>
      <c r="H27" s="110"/>
    </row>
    <row r="28" spans="2:12" ht="15.75" x14ac:dyDescent="0.25">
      <c r="E28" s="108" t="s">
        <v>470</v>
      </c>
      <c r="F28" s="109">
        <f>COUNTIF('Parade Entries'!E7:E114,"Section*")</f>
        <v>4</v>
      </c>
      <c r="H28" s="111"/>
    </row>
    <row r="29" spans="2:12" ht="15.75" x14ac:dyDescent="0.25">
      <c r="E29" s="265" t="s">
        <v>692</v>
      </c>
      <c r="F29" s="109">
        <f>COUNTIF('Parade Entries'!E7:E114,"Just*")</f>
        <v>2</v>
      </c>
      <c r="H29" s="112"/>
      <c r="I29" s="114"/>
      <c r="J29" s="113"/>
    </row>
    <row r="30" spans="2:12" ht="15.75" x14ac:dyDescent="0.25">
      <c r="E30" s="109"/>
      <c r="F30" s="115"/>
    </row>
    <row r="31" spans="2:12" ht="15.75" x14ac:dyDescent="0.25">
      <c r="E31" s="109" t="s">
        <v>22</v>
      </c>
      <c r="F31" s="115">
        <f>SUM(F22:F29)</f>
        <v>101</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Parade Entries</vt:lpstr>
      <vt:lpstr>NOT PAID</vt:lpstr>
      <vt:lpstr>VOLUNTEERS</vt:lpstr>
      <vt:lpstr>2026 SPONSORS</vt:lpstr>
      <vt:lpstr>FOOD TRUCKS</vt:lpstr>
      <vt:lpstr>Charities Only</vt:lpstr>
      <vt:lpstr>Commercial Only</vt:lpstr>
      <vt:lpstr>Political only</vt:lpstr>
      <vt:lpstr>Chart Money</vt:lpstr>
      <vt:lpstr>Chart Parade goers</vt:lpstr>
      <vt:lpstr>Staging Map</vt:lpstr>
      <vt:lpstr>2024 Parade Line up</vt:lpstr>
      <vt:lpstr>2025 Parade Line 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Clancy, James</dc:creator>
  <cp:lastModifiedBy>Clancy, James</cp:lastModifiedBy>
  <cp:lastPrinted>2025-12-12T22:48:28Z</cp:lastPrinted>
  <dcterms:created xsi:type="dcterms:W3CDTF">2024-02-20T01:15:32Z</dcterms:created>
  <dcterms:modified xsi:type="dcterms:W3CDTF">2026-02-22T21:03:59Z</dcterms:modified>
</cp:coreProperties>
</file>